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96" windowWidth="11892" windowHeight="10488" activeTab="0"/>
  </bookViews>
  <sheets>
    <sheet name="J-1" sheetId="1" r:id="rId1"/>
    <sheet name="J-2" sheetId="2" r:id="rId2"/>
    <sheet name="J-3" sheetId="3" r:id="rId3"/>
    <sheet name="J-4" sheetId="4" r:id="rId4"/>
    <sheet name="J-5" sheetId="5" r:id="rId5"/>
    <sheet name="J-6" sheetId="6" r:id="rId6"/>
    <sheet name="J-7" sheetId="7" r:id="rId7"/>
    <sheet name="J-8" sheetId="8" r:id="rId8"/>
    <sheet name="J-9" sheetId="9" r:id="rId9"/>
    <sheet name="J-10"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Order1" hidden="1">255</definedName>
    <definedName name="_Order2" hidden="1">255</definedName>
    <definedName name="a">'[8]Sheet1'!$C$11:$H$11</definedName>
    <definedName name="A_apricot" localSheetId="0">#REF!</definedName>
    <definedName name="A_apricot">#REF!</definedName>
    <definedName name="A_box" localSheetId="0">'[24]Parameters'!#REF!</definedName>
    <definedName name="A_box">'[12]Table 11'!#REF!</definedName>
    <definedName name="A_broccoli" localSheetId="0">#REF!</definedName>
    <definedName name="A_broccoli">#REF!</definedName>
    <definedName name="A_carrot" localSheetId="0">#REF!</definedName>
    <definedName name="A_carrot">#REF!</definedName>
    <definedName name="A_cauliflower" localSheetId="0">#REF!</definedName>
    <definedName name="A_cauliflower">#REF!</definedName>
    <definedName name="A_celery" localSheetId="0">#REF!</definedName>
    <definedName name="A_celery">#REF!</definedName>
    <definedName name="A_constant" localSheetId="0">'[24]Parameters'!#REF!</definedName>
    <definedName name="A_constant">'[12]Table 11'!#REF!</definedName>
    <definedName name="A_garlic" localSheetId="0">#REF!</definedName>
    <definedName name="A_garlic">#REF!</definedName>
    <definedName name="A_grape" localSheetId="0">#REF!</definedName>
    <definedName name="A_grape">#REF!</definedName>
    <definedName name="A_lettuce" localSheetId="0">#REF!</definedName>
    <definedName name="A_lettuce">#REF!</definedName>
    <definedName name="A_onion" localSheetId="0">#REF!</definedName>
    <definedName name="A_onion">#REF!</definedName>
    <definedName name="A_pepper" localSheetId="0">#REF!</definedName>
    <definedName name="A_pepper">#REF!</definedName>
    <definedName name="A_shallot" localSheetId="0">#REF!</definedName>
    <definedName name="A_shallot">#REF!</definedName>
    <definedName name="A_tomato" localSheetId="0">#REF!</definedName>
    <definedName name="A_tomato">#REF!</definedName>
    <definedName name="Abbrev.">'[8]Sheet1'!$C$3:$H$22</definedName>
    <definedName name="ABSd" localSheetId="0">#REF!</definedName>
    <definedName name="ABSd">#REF!</definedName>
    <definedName name="AF_iw" localSheetId="0">'[27]Table 11'!$D$17</definedName>
    <definedName name="AF_iw">'[12]Table 11'!$D$17</definedName>
    <definedName name="AFar" localSheetId="0">#REF!</definedName>
    <definedName name="AFar">#REF!</definedName>
    <definedName name="AFc" localSheetId="0">#REF!</definedName>
    <definedName name="AFc">#REF!</definedName>
    <definedName name="AFcw" localSheetId="0">#REF!</definedName>
    <definedName name="AFcw">#REF!</definedName>
    <definedName name="AFw" localSheetId="0">#REF!</definedName>
    <definedName name="AFw">#REF!</definedName>
    <definedName name="Area" localSheetId="0">'[24]Parameters'!#REF!</definedName>
    <definedName name="Area">'[12]Table 11'!#REF!</definedName>
    <definedName name="ATc" localSheetId="0">'[27]Table 11'!$D$7</definedName>
    <definedName name="ATc">'[12]Table 11'!$D$7</definedName>
    <definedName name="ATnc_c" localSheetId="0">#REF!</definedName>
    <definedName name="ATnc_c">#REF!</definedName>
    <definedName name="ATnc_cw" localSheetId="0">#REF!</definedName>
    <definedName name="ATnc_cw">#REF!</definedName>
    <definedName name="ATnc_iw" localSheetId="0">'[27]Table 11'!$D$8</definedName>
    <definedName name="ATnc_iw">'[12]Table 11'!$D$8</definedName>
    <definedName name="ATnc_sr" localSheetId="0">'[24]Parameters'!#REF!</definedName>
    <definedName name="ATnc_sr">'[12]Table 11'!#REF!</definedName>
    <definedName name="ATnc_w" localSheetId="0">#REF!</definedName>
    <definedName name="ATnc_w">#REF!</definedName>
    <definedName name="b">'[8]Sheet1'!$E$3:$E$22</definedName>
    <definedName name="B_constant" localSheetId="0">'[24]Parameters'!#REF!</definedName>
    <definedName name="B_constant">'[12]Table 11'!#REF!</definedName>
    <definedName name="bb" localSheetId="0">#REF!</definedName>
    <definedName name="bb">#REF!</definedName>
    <definedName name="bbb" localSheetId="0">#REF!</definedName>
    <definedName name="bbb">#REF!</definedName>
    <definedName name="Bioavailability" localSheetId="0">#REF!</definedName>
    <definedName name="Bioavailability">#REF!</definedName>
    <definedName name="BIR" localSheetId="0">'[24]Parameters'!#REF!</definedName>
    <definedName name="BIR">'[12]Table 11'!#REF!</definedName>
    <definedName name="Blood.lead.level.of.concern" localSheetId="0">#REF!</definedName>
    <definedName name="Blood.lead.level.of.concern">#REF!</definedName>
    <definedName name="Blood_lead_level_of_concern" localSheetId="0">#REF!</definedName>
    <definedName name="Blood_lead_level_of_concern">#REF!</definedName>
    <definedName name="Breathing_rate" localSheetId="0">#REF!</definedName>
    <definedName name="Breathing_rate">#REF!</definedName>
    <definedName name="Breathing_rate_adult" localSheetId="0">#REF!</definedName>
    <definedName name="Breathing_rate_adult">#REF!</definedName>
    <definedName name="BVwet_Cr6" localSheetId="0">#REF!</definedName>
    <definedName name="BVwet_Cr6">#REF!</definedName>
    <definedName name="Bvwet_dce" localSheetId="0">#REF!</definedName>
    <definedName name="Bvwet_dce">#REF!</definedName>
    <definedName name="BVwet_perc" localSheetId="0">#REF!</definedName>
    <definedName name="BVwet_perc">#REF!</definedName>
    <definedName name="BVwet_TCE" localSheetId="0">#REF!</definedName>
    <definedName name="BVwet_TCE">#REF!</definedName>
    <definedName name="BW" localSheetId="0">#REF!</definedName>
    <definedName name="BW">#REF!</definedName>
    <definedName name="BW_iw" localSheetId="0">'[27]Table 11'!$D$6</definedName>
    <definedName name="BW_iw">'[12]Table 11'!$D$6</definedName>
    <definedName name="BWa" localSheetId="0">#REF!</definedName>
    <definedName name="BWa">#REF!</definedName>
    <definedName name="BWc" localSheetId="0">#REF!</definedName>
    <definedName name="BWc">#REF!</definedName>
    <definedName name="BWcs" localSheetId="0">'[24]Parameters'!#REF!</definedName>
    <definedName name="BWcs">'[12]Table 11'!#REF!</definedName>
    <definedName name="c_">'[8]Sheet1'!$F$3:$F$22</definedName>
    <definedName name="C_constant" localSheetId="0">'[24]Parameters'!#REF!</definedName>
    <definedName name="C_constant">'[12]Table 11'!#REF!</definedName>
    <definedName name="C_TCE" localSheetId="0">'[26]Lettuce'!#REF!</definedName>
    <definedName name="C_TCE">'[6]Lettuce'!#REF!</definedName>
    <definedName name="Ca">'[8]Sheet1'!$C$33:$D$33</definedName>
    <definedName name="CAS_No">'[3]VLOOKUP'!$A$25:$A$284</definedName>
    <definedName name="CF" localSheetId="0">#REF!</definedName>
    <definedName name="CF">#REF!</definedName>
    <definedName name="CF1_" localSheetId="0">#REF!</definedName>
    <definedName name="CF1_">#REF!</definedName>
    <definedName name="Cgw">'[8]Sheet1'!$C$22:$H$22</definedName>
    <definedName name="Cgwsbb">'[7]King Salmon Creek Model'!#REF!</definedName>
    <definedName name="chem" localSheetId="0">'[28]Chemical-Specific Par'!$A$1:$BE$239</definedName>
    <definedName name="chem">'[13]Chemical-Specific Par'!$A$1:$BE$239</definedName>
    <definedName name="CKSsbb">'[7]King Salmon Creek Model'!#REF!</definedName>
    <definedName name="CN">'[8]Sheet1'!$C$39:$D$39</definedName>
    <definedName name="CNR">'[7]King Salmon Creek Model'!#REF!</definedName>
    <definedName name="CNRo">'[7]King Salmon Creek Model'!#REF!</definedName>
    <definedName name="Cp">'[8]Sheet1'!$C$20:$H$20</definedName>
    <definedName name="CPunit" localSheetId="0">'[24]Parameters'!#REF!</definedName>
    <definedName name="CPunit">'[12]Table 11'!#REF!</definedName>
    <definedName name="CR_aboveground" localSheetId="0">#REF!</definedName>
    <definedName name="CR_aboveground">#REF!</definedName>
    <definedName name="CR_belowground" localSheetId="0">#REF!</definedName>
    <definedName name="CR_belowground">#REF!</definedName>
    <definedName name="CR_fruit" localSheetId="0">#REF!</definedName>
    <definedName name="CR_fruit">#REF!</definedName>
    <definedName name="Cs">'[8]Sheet1'!$C$17:$H$17</definedName>
    <definedName name="Ct">'[8]Sheet1'!$C$34:$D$34</definedName>
    <definedName name="Cw_TCE" localSheetId="0">'[26]Lettuce'!#REF!</definedName>
    <definedName name="Cw_TCE">'[6]Lettuce'!#REF!</definedName>
    <definedName name="D">'[8]Sheet1'!$C$6:$H$6</definedName>
    <definedName name="da" localSheetId="0">#REF!</definedName>
    <definedName name="da">#REF!</definedName>
    <definedName name="Data" localSheetId="0">'[21]Table 5_EPCs'!#REF!</definedName>
    <definedName name="Data">#REF!</definedName>
    <definedName name="Database2" localSheetId="0">'[23]Sunset North-Post'!$A$1:$C$57</definedName>
    <definedName name="Database2">'[2]Sunset North-Post'!$A$1:$C$57</definedName>
    <definedName name="DatabaseX" localSheetId="0">'[23]Sunset North-Post'!$A$1:$C$57</definedName>
    <definedName name="DatabaseX">'[2]Sunset North-Post'!$A$1:$C$57</definedName>
    <definedName name="Days_per_week" localSheetId="0">#REF!</definedName>
    <definedName name="Days_per_week">#REF!</definedName>
    <definedName name="Days_per_week__occupational" localSheetId="0">#REF!</definedName>
    <definedName name="Days_per_week__occupational">#REF!</definedName>
    <definedName name="days_per_week_occupational" localSheetId="0">#REF!</definedName>
    <definedName name="days_per_week_occupational">#REF!</definedName>
    <definedName name="days_per_week_residential" localSheetId="0">#REF!</definedName>
    <definedName name="days_per_week_residential">#REF!</definedName>
    <definedName name="de" localSheetId="0">'[24]Parameters'!#REF!</definedName>
    <definedName name="de">'[12]Table 11'!#REF!</definedName>
    <definedName name="Dermal_uptake_constant" localSheetId="0">#REF!</definedName>
    <definedName name="Dermal_uptake_constant">#REF!</definedName>
    <definedName name="du" localSheetId="0">#REF!</definedName>
    <definedName name="du">#REF!</definedName>
    <definedName name="e">'[8]Sheet1'!$H$3:$H$22</definedName>
    <definedName name="ED_adult" localSheetId="0">'[24]Parameters'!#REF!</definedName>
    <definedName name="ED_adult">'[12]Table 11'!#REF!</definedName>
    <definedName name="ED_iw" localSheetId="0">'[24]Parameters'!$D$11</definedName>
    <definedName name="ED_iw">'[12]Table 11'!$D$12</definedName>
    <definedName name="EDar" localSheetId="0">#REF!</definedName>
    <definedName name="EDar">#REF!</definedName>
    <definedName name="EDc" localSheetId="0">#REF!</definedName>
    <definedName name="EDc">#REF!</definedName>
    <definedName name="EDcw" localSheetId="0">#REF!</definedName>
    <definedName name="EDcw">#REF!</definedName>
    <definedName name="EDw" localSheetId="0">#REF!</definedName>
    <definedName name="EDw">#REF!</definedName>
    <definedName name="EF_iw" localSheetId="0">'[27]Table 11'!$D$10</definedName>
    <definedName name="EF_iw">'[12]Table 11'!$D$10</definedName>
    <definedName name="EFcw" localSheetId="0">#REF!</definedName>
    <definedName name="EFcw">#REF!</definedName>
    <definedName name="EFr" localSheetId="0">#REF!</definedName>
    <definedName name="EFr">#REF!</definedName>
    <definedName name="EFw" localSheetId="0">#REF!</definedName>
    <definedName name="EFw">#REF!</definedName>
    <definedName name="EGM_Summary" localSheetId="0">'J-1'!$B$1:$N$35</definedName>
    <definedName name="EGM_Summary">#REF!</definedName>
    <definedName name="ERactual" localSheetId="0">'[24]Parameters'!#REF!</definedName>
    <definedName name="ERactual">'[12]Table 11'!#REF!</definedName>
    <definedName name="ERM_East_SO_Summary">#REF!</definedName>
    <definedName name="ERunit" localSheetId="0">'[24]Parameters'!#REF!</definedName>
    <definedName name="ERunit">'[12]Table 11'!#REF!</definedName>
    <definedName name="ET_adult" localSheetId="0">'[24]Parameters'!#REF!</definedName>
    <definedName name="ET_adult">'[12]Table 11'!#REF!</definedName>
    <definedName name="ET_ar" localSheetId="0">#REF!</definedName>
    <definedName name="ET_ar">#REF!</definedName>
    <definedName name="ET_c" localSheetId="0">#REF!</definedName>
    <definedName name="ET_c">#REF!</definedName>
    <definedName name="ET_cw" localSheetId="0">#REF!</definedName>
    <definedName name="ET_cw">#REF!</definedName>
    <definedName name="Eto">'[8]Sheet1'!$C$12:$H$12</definedName>
    <definedName name="EvF" localSheetId="0">#REF!</definedName>
    <definedName name="EvF">#REF!</definedName>
    <definedName name="ExCi_iw" localSheetId="0">#REF!</definedName>
    <definedName name="ExCi_iw">#REF!</definedName>
    <definedName name="f" localSheetId="0">'[8]Sheet1'!#REF!</definedName>
    <definedName name="F">#REF!</definedName>
    <definedName name="F_x" localSheetId="0">'[24]Parameters'!#REF!</definedName>
    <definedName name="F_x">'[12]Table 11'!#REF!</definedName>
    <definedName name="Fc" localSheetId="0">#REF!</definedName>
    <definedName name="Fc">#REF!</definedName>
    <definedName name="FC_" localSheetId="0">'[24]Parameters'!#REF!</definedName>
    <definedName name="FC_">'[12]Table 11'!#REF!</definedName>
    <definedName name="FIR" localSheetId="0">#REF!</definedName>
    <definedName name="FIR">#REF!</definedName>
    <definedName name="foc" localSheetId="0">'[8]Sheet1'!$C$18:$H$18</definedName>
    <definedName name="foc">#REF!</definedName>
    <definedName name="food_ing_adu" localSheetId="0">#REF!</definedName>
    <definedName name="food_ing_adu">#REF!</definedName>
    <definedName name="food_ing_adu_bkgrnd" localSheetId="0">#REF!</definedName>
    <definedName name="food_ing_adu_bkgrnd">#REF!</definedName>
    <definedName name="food_ing_child_bkgrnd" localSheetId="0">#REF!</definedName>
    <definedName name="food_ing_child_bkgrnd">#REF!</definedName>
    <definedName name="Food_ingestion" localSheetId="0">#REF!</definedName>
    <definedName name="Food_ingestion">#REF!</definedName>
    <definedName name="food_ingestion.adu" localSheetId="0">#REF!</definedName>
    <definedName name="food_ingestion.adu">#REF!</definedName>
    <definedName name="Food_ingestion_a" localSheetId="0">#REF!</definedName>
    <definedName name="Food_ingestion_a">#REF!</definedName>
    <definedName name="Food_ingestion_adult" localSheetId="0">#REF!</definedName>
    <definedName name="Food_ingestion_adult">#REF!</definedName>
    <definedName name="food_ingestion_child" localSheetId="0">#REF!</definedName>
    <definedName name="food_ingestion_child">#REF!</definedName>
    <definedName name="food_ingestion_child_bkgrnd" localSheetId="0">#REF!</definedName>
    <definedName name="food_ingestion_child_bkgrnd">#REF!</definedName>
    <definedName name="food_ingestion_ocup" localSheetId="0">#REF!</definedName>
    <definedName name="food_ingestion_ocup">#REF!</definedName>
    <definedName name="FOOD_INGESTION1" localSheetId="0">#REF!</definedName>
    <definedName name="FOOD_INGESTION1">#REF!</definedName>
    <definedName name="FV" localSheetId="0">'[24]Parameters'!#REF!</definedName>
    <definedName name="FV">'[12]Table 11'!#REF!</definedName>
    <definedName name="Fx" localSheetId="0">#REF!</definedName>
    <definedName name="Fx">#REF!</definedName>
    <definedName name="Geometric_Standard_Deviation" localSheetId="0">#REF!</definedName>
    <definedName name="Geometric_Standard_Deviation">#REF!</definedName>
    <definedName name="GSD" localSheetId="0">#REF!</definedName>
    <definedName name="GSD">#REF!</definedName>
    <definedName name="GSD1" localSheetId="0">#REF!</definedName>
    <definedName name="GSD1">#REF!</definedName>
    <definedName name="GSD2" localSheetId="0">#REF!</definedName>
    <definedName name="GSD2">#REF!</definedName>
    <definedName name="GSD3" localSheetId="0">#REF!</definedName>
    <definedName name="GSD3">#REF!</definedName>
    <definedName name="GSD4" localSheetId="0">#REF!</definedName>
    <definedName name="GSD4">#REF!</definedName>
    <definedName name="GWIR_ar" localSheetId="0">#REF!</definedName>
    <definedName name="GWIR_ar">#REF!</definedName>
    <definedName name="GWIR_c" localSheetId="0">#REF!</definedName>
    <definedName name="GWIR_c">#REF!</definedName>
    <definedName name="GWIR_cw" localSheetId="0">#REF!</definedName>
    <definedName name="GWIR_cw">#REF!</definedName>
    <definedName name="GWSA_ar" localSheetId="0">#REF!</definedName>
    <definedName name="GWSA_ar">#REF!</definedName>
    <definedName name="GWSA_c" localSheetId="0">#REF!</definedName>
    <definedName name="GWSA_c">#REF!</definedName>
    <definedName name="GWSA_cw" localSheetId="0">#REF!</definedName>
    <definedName name="GWSA_cw">#REF!</definedName>
    <definedName name="H_atm" localSheetId="0">'[25]Table 4-4'!$AK:$AK</definedName>
    <definedName name="H_atm">'[14]Table 4-4'!$AK:$AK</definedName>
    <definedName name="HEAD">'[9]pages 1 to 12'!$1:$1670</definedName>
    <definedName name="HITWOBLNK" localSheetId="0">#REF!</definedName>
    <definedName name="HITWOBLNK">#REF!</definedName>
    <definedName name="Home_grown_produce" localSheetId="0">#REF!</definedName>
    <definedName name="Home_grown_produce">#REF!</definedName>
    <definedName name="Home_grown_produce__occupational" localSheetId="0">#REF!</definedName>
    <definedName name="Home_grown_produce__occupational">#REF!</definedName>
    <definedName name="Home_grown_produce_adult" localSheetId="0">#REF!</definedName>
    <definedName name="Home_grown_produce_adult">#REF!</definedName>
    <definedName name="Home_grown_produce_occupational" localSheetId="0">#REF!</definedName>
    <definedName name="Home_grown_produce_occupational">#REF!</definedName>
    <definedName name="i">'[8]Sheet1'!$C$4:$H$4</definedName>
    <definedName name="Ia_TCE" localSheetId="0">'[26]Lettuce'!#REF!</definedName>
    <definedName name="Ia_TCE">'[6]Lettuce'!#REF!</definedName>
    <definedName name="Ib_perc" localSheetId="0">'[26]Lettuce'!#REF!</definedName>
    <definedName name="Ib_perc">'[6]Lettuce'!#REF!</definedName>
    <definedName name="Ib_TCE" localSheetId="0">'[26]Lettuce'!#REF!</definedName>
    <definedName name="Ib_TCE">'[6]Lettuce'!#REF!</definedName>
    <definedName name="If" localSheetId="0">#REF!</definedName>
    <definedName name="If">#REF!</definedName>
    <definedName name="Ingestion_constant" localSheetId="0">#REF!</definedName>
    <definedName name="Ingestion_constant">#REF!</definedName>
    <definedName name="Ingestion_constant_adult" localSheetId="0">#REF!</definedName>
    <definedName name="Ingestion_constant_adult">#REF!</definedName>
    <definedName name="inhal_adult" localSheetId="0">#REF!</definedName>
    <definedName name="inhal_adult">#REF!</definedName>
    <definedName name="inhal_bkgrnd_adlt" localSheetId="0">#REF!</definedName>
    <definedName name="inhal_bkgrnd_adlt">#REF!</definedName>
    <definedName name="INHALATION" localSheetId="0">#REF!</definedName>
    <definedName name="INHALATION">#REF!</definedName>
    <definedName name="inhalation_bkgrnd_adlt" localSheetId="0">#REF!</definedName>
    <definedName name="inhalation_bkgrnd_adlt">#REF!</definedName>
    <definedName name="inhalation_child" localSheetId="0">#REF!</definedName>
    <definedName name="inhalation_child">#REF!</definedName>
    <definedName name="inhalation_child_bkgrnd" localSheetId="0">#REF!</definedName>
    <definedName name="inhalation_child_bkgrnd">#REF!</definedName>
    <definedName name="Inhalation_constant" localSheetId="0">#REF!</definedName>
    <definedName name="Inhalation_constant">#REF!</definedName>
    <definedName name="Inhalation_constant_adult" localSheetId="0">#REF!</definedName>
    <definedName name="Inhalation_constant_adult">#REF!</definedName>
    <definedName name="INHALATION1" localSheetId="0">#REF!</definedName>
    <definedName name="INHALATION1">#REF!</definedName>
    <definedName name="InhR_adult" localSheetId="0">'[24]Parameters'!#REF!</definedName>
    <definedName name="InhR_adult">'[12]Table 11'!#REF!</definedName>
    <definedName name="INITIALS">'[9]pages 1 to 12'!$8:$1670</definedName>
    <definedName name="IR" localSheetId="0">#REF!</definedName>
    <definedName name="Ir">#REF!</definedName>
    <definedName name="IR_adult" localSheetId="0">'[24]Parameters'!#REF!</definedName>
    <definedName name="IR_adult">'[12]Table 11'!#REF!</definedName>
    <definedName name="IR_iw" localSheetId="0">'[29]Table 3'!#REF!</definedName>
    <definedName name="IR_iw">'[15]Table 3'!#REF!</definedName>
    <definedName name="IRar" localSheetId="0">#REF!</definedName>
    <definedName name="IRar">#REF!</definedName>
    <definedName name="IRc" localSheetId="0">#REF!</definedName>
    <definedName name="IRc">#REF!</definedName>
    <definedName name="IRcw" localSheetId="0">#REF!</definedName>
    <definedName name="IRcw">#REF!</definedName>
    <definedName name="IRgw_adult" localSheetId="0">'[24]Parameters'!#REF!</definedName>
    <definedName name="IRgw_adult">'[12]Table 11'!#REF!</definedName>
    <definedName name="Irrdep" localSheetId="0">'[26]Lettuce'!#REF!</definedName>
    <definedName name="Irrdep">'[6]Lettuce'!#REF!</definedName>
    <definedName name="Irrres" localSheetId="0">'[26]Lettuce'!#REF!</definedName>
    <definedName name="Irrres">'[6]Lettuce'!#REF!</definedName>
    <definedName name="Irrrup_TCE" localSheetId="0">'[26]Lettuce'!#REF!</definedName>
    <definedName name="Irrrup_TCE">'[6]Lettuce'!#REF!</definedName>
    <definedName name="IRw" localSheetId="0">#REF!</definedName>
    <definedName name="IRw">#REF!</definedName>
    <definedName name="K">'[8]Sheet1'!$C$3:$H$3</definedName>
    <definedName name="K_" localSheetId="0">#REF!</definedName>
    <definedName name="K_">#REF!</definedName>
    <definedName name="kg" localSheetId="0">'[25]Table 4-4'!$AH:$AH</definedName>
    <definedName name="kg">'[14]Table 4-4'!$AH:$AH</definedName>
    <definedName name="kl" localSheetId="0">'[25]Table 4-4'!$AJ:$AJ</definedName>
    <definedName name="kl">'[14]Table 4-4'!$AJ:$AJ</definedName>
    <definedName name="Koc">'[8]Sheet1'!$C$16:$H$16</definedName>
    <definedName name="kpp" localSheetId="0">'[24]Parameters'!#REF!</definedName>
    <definedName name="kpp">'[12]Table 11'!#REF!</definedName>
    <definedName name="Ksbb_NR">'[7]King Salmon Creek Model'!#REF!</definedName>
    <definedName name="L">'[8]Sheet1'!$C$5:$H$5</definedName>
    <definedName name="LEAD_IN_AIR" localSheetId="0">#REF!</definedName>
    <definedName name="LEAD_IN_AIR">#REF!</definedName>
    <definedName name="Lead_in_market_basket" localSheetId="0">#REF!</definedName>
    <definedName name="Lead_in_market_basket">#REF!</definedName>
    <definedName name="Lead_in_produce" localSheetId="0">#REF!</definedName>
    <definedName name="Lead_in_produce">#REF!</definedName>
    <definedName name="LEAD_IN_SOIL_DUST" localSheetId="0">#REF!</definedName>
    <definedName name="LEAD_IN_SOIL_DUST">#REF!</definedName>
    <definedName name="Lead_in_total_diet" localSheetId="0">#REF!</definedName>
    <definedName name="Lead_in_total_diet">#REF!</definedName>
    <definedName name="Lead_in_total_diet_adult" localSheetId="0">#REF!</definedName>
    <definedName name="Lead_in_total_diet_adult">#REF!</definedName>
    <definedName name="LEAD_IN_WATER" localSheetId="0">#REF!</definedName>
    <definedName name="LEAD_IN_WATER">#REF!</definedName>
    <definedName name="LINE">'[9]pages 1 to 12'!#REF!</definedName>
    <definedName name="Ma">'[5]Diffusivity in Air Calc'!$C$3</definedName>
    <definedName name="MC_apricot" localSheetId="0">#REF!</definedName>
    <definedName name="MC_apricot">#REF!</definedName>
    <definedName name="MC_apricots" localSheetId="0">#REF!</definedName>
    <definedName name="MC_apricots">#REF!</definedName>
    <definedName name="MC_broccoli" localSheetId="0">#REF!</definedName>
    <definedName name="MC_broccoli">#REF!</definedName>
    <definedName name="MC_carrots" localSheetId="0">#REF!</definedName>
    <definedName name="MC_carrots">#REF!</definedName>
    <definedName name="MC_cauliflower" localSheetId="0">#REF!</definedName>
    <definedName name="MC_cauliflower">#REF!</definedName>
    <definedName name="MC_celery" localSheetId="0">#REF!</definedName>
    <definedName name="MC_celery">#REF!</definedName>
    <definedName name="MC_cucumber" localSheetId="0">#REF!</definedName>
    <definedName name="MC_cucumber">#REF!</definedName>
    <definedName name="MC_garlic" localSheetId="0">#REF!</definedName>
    <definedName name="MC_garlic">#REF!</definedName>
    <definedName name="MC_grape" localSheetId="0">#REF!</definedName>
    <definedName name="MC_grape">#REF!</definedName>
    <definedName name="MC_grapes" localSheetId="0">#REF!</definedName>
    <definedName name="MC_grapes">#REF!</definedName>
    <definedName name="MC_lettuce" localSheetId="0">#REF!</definedName>
    <definedName name="MC_lettuce">#REF!</definedName>
    <definedName name="MC_onions" localSheetId="0">#REF!</definedName>
    <definedName name="MC_onions">#REF!</definedName>
    <definedName name="MC_peppers" localSheetId="0">#REF!</definedName>
    <definedName name="MC_peppers">#REF!</definedName>
    <definedName name="MC_shallot" localSheetId="0">#REF!</definedName>
    <definedName name="MC_shallot">#REF!</definedName>
    <definedName name="MC_tomato" localSheetId="0">#REF!</definedName>
    <definedName name="MC_tomato">#REF!</definedName>
    <definedName name="MET" localSheetId="0">'[30]Table 11'!#REF!</definedName>
    <definedName name="MET">'[16]Table 11'!#REF!</definedName>
    <definedName name="MLF" localSheetId="0">#REF!</definedName>
    <definedName name="MLF">#REF!</definedName>
    <definedName name="MWH_East_SO_Summary_rev">#REF!</definedName>
    <definedName name="n" localSheetId="0">#REF!</definedName>
    <definedName name="n">#REF!</definedName>
    <definedName name="OSR_CSL" localSheetId="0">#REF!</definedName>
    <definedName name="OSR_CSL">#REF!</definedName>
    <definedName name="OSR_NCSL" localSheetId="0">#REF!</definedName>
    <definedName name="OSR_NCSL">#REF!</definedName>
    <definedName name="P" localSheetId="0">'[8]Sheet1'!$C$10:$H$10</definedName>
    <definedName name="P">'[5]Diffusivity in Air Calc'!$C$6</definedName>
    <definedName name="p2">'[11]Upper Naknek Vadose Modeling'!$C$10:$H$10</definedName>
    <definedName name="param">'[18]Param'!$A$6:$BC$136</definedName>
    <definedName name="param2">'[19]Param'!$A$6:$BC$136</definedName>
    <definedName name="Parcel_4a_4b_MWH_East_SG_Summary">#REF!</definedName>
    <definedName name="Parcel_4a_4b_MWH_East_SO_Summary">#REF!</definedName>
    <definedName name="PD_M">'[8]Sheet1'!$C$37:$D$37</definedName>
    <definedName name="PEF" localSheetId="0">#REF!</definedName>
    <definedName name="PEF">#REF!</definedName>
    <definedName name="PEF_iw" localSheetId="0">'[24]Parameters'!#REF!</definedName>
    <definedName name="PEF_iw">'[12]Table 11'!#REF!</definedName>
    <definedName name="pef2">'[20]PEFs'!$A$2:$B$8</definedName>
    <definedName name="PEFcw" localSheetId="0">#REF!</definedName>
    <definedName name="PEFcw">#REF!</definedName>
    <definedName name="PEFfia" localSheetId="0">#REF!</definedName>
    <definedName name="PEFfia">#REF!</definedName>
    <definedName name="PEFfic" localSheetId="0">#REF!</definedName>
    <definedName name="PEFfic">#REF!</definedName>
    <definedName name="PEFia" localSheetId="0">#REF!</definedName>
    <definedName name="PEFia">#REF!</definedName>
    <definedName name="PEFic" localSheetId="0">#REF!</definedName>
    <definedName name="PEFic">#REF!</definedName>
    <definedName name="PEFio" localSheetId="0">#REF!</definedName>
    <definedName name="PEFio">#REF!</definedName>
    <definedName name="PEFsca" localSheetId="0">#REF!</definedName>
    <definedName name="PEFsca">#REF!</definedName>
    <definedName name="PEFscc" localSheetId="0">#REF!</definedName>
    <definedName name="PEFscc">#REF!</definedName>
    <definedName name="PEFsco" localSheetId="0">#REF!</definedName>
    <definedName name="PEFsco">#REF!</definedName>
    <definedName name="PEFsia" localSheetId="0">#REF!</definedName>
    <definedName name="PEFsia">#REF!</definedName>
    <definedName name="PEFsic" localSheetId="0">#REF!</definedName>
    <definedName name="PEFsic">#REF!</definedName>
    <definedName name="PEFsio" localSheetId="0">#REF!</definedName>
    <definedName name="PEFsio">#REF!</definedName>
    <definedName name="PEFsip" localSheetId="0">#REF!</definedName>
    <definedName name="PEFsip">#REF!</definedName>
    <definedName name="percent_home_grown" localSheetId="0">#REF!</definedName>
    <definedName name="percent_home_grown">#REF!</definedName>
    <definedName name="_xlnm.Print_Area" localSheetId="0">'J-1'!$A$1:$U$56</definedName>
    <definedName name="_xlnm.Print_Area" localSheetId="9">'J-10'!$A$1:$H$20</definedName>
    <definedName name="_xlnm.Print_Area" localSheetId="1">'J-2'!$A$1:$L$21</definedName>
    <definedName name="_xlnm.Print_Area" localSheetId="2">'J-3'!$A$1:$D$15</definedName>
    <definedName name="_xlnm.Print_Area" localSheetId="3">'J-4'!$A$1:$N$25</definedName>
    <definedName name="_xlnm.Print_Area" localSheetId="4">'J-5'!$A$1:$D$26</definedName>
    <definedName name="_xlnm.Print_Area" localSheetId="5">'J-6'!$A$1:$Q$55</definedName>
    <definedName name="_xlnm.Print_Area" localSheetId="6">'J-7'!$A$1:$D$17</definedName>
    <definedName name="_xlnm.Print_Area" localSheetId="7">'J-8'!$A$1:$H$22</definedName>
    <definedName name="_xlnm.Print_Area" localSheetId="8">'J-9'!$A$1:$H$20</definedName>
    <definedName name="Print_Area_MI" localSheetId="0">#REF!</definedName>
    <definedName name="Print_Area_MI">#REF!</definedName>
    <definedName name="_xlnm.Print_Titles" localSheetId="0">'J-1'!$1:$2</definedName>
    <definedName name="_xlnm.Print_Titles" localSheetId="1">'J-2'!$1:$3</definedName>
    <definedName name="_xlnm.Print_Titles" localSheetId="2">'J-3'!$1:$2</definedName>
    <definedName name="_xlnm.Print_Titles" localSheetId="3">'J-4'!$A:$B,'J-4'!$1:$1</definedName>
    <definedName name="_xlnm.Print_Titles" localSheetId="4">'J-5'!$1:$1</definedName>
    <definedName name="_xlnm.Print_Titles" localSheetId="5">'J-6'!$A:$D,'J-6'!$1:$1</definedName>
    <definedName name="_xlnm.Print_Titles" localSheetId="6">'J-7'!$1:$1</definedName>
    <definedName name="Q_C" localSheetId="0">'[24]Parameters'!#REF!</definedName>
    <definedName name="Q_C">'[12]Table 11'!#REF!</definedName>
    <definedName name="Q_C_met" localSheetId="0">'[25]C1-2'!#REF!</definedName>
    <definedName name="Q_C_met">'[14]C1-2'!#REF!</definedName>
    <definedName name="Qgw">'[8]Sheet1'!$C$8:$H$8</definedName>
    <definedName name="Qgwnbb">'[7]King Salmon Creek Model'!#REF!</definedName>
    <definedName name="Qgwsbb">'[7]King Salmon Creek Model'!#REF!</definedName>
    <definedName name="QKS">'[7]King Salmon Creek Model'!#REF!</definedName>
    <definedName name="QNR">'[7]King Salmon Creek Model'!#REF!</definedName>
    <definedName name="Qp">'[8]Sheet1'!$C$14:$H$14</definedName>
    <definedName name="Qr">'[8]Sheet1'!$C$40:$D$40</definedName>
    <definedName name="Qs" localSheetId="0">'[24]Parameters'!#REF!</definedName>
    <definedName name="Qs">'[12]Table 11'!#REF!</definedName>
    <definedName name="R_" localSheetId="0">'[24]Parameters'!#REF!</definedName>
    <definedName name="R_">'[12]Table 11'!#REF!</definedName>
    <definedName name="Ra" localSheetId="0">'[24]Parameters'!#REF!</definedName>
    <definedName name="Ra">'[12]Table 11'!#REF!</definedName>
    <definedName name="RB" localSheetId="0">#REF!</definedName>
    <definedName name="RB">#REF!</definedName>
    <definedName name="RE" localSheetId="0">#REF!</definedName>
    <definedName name="RE">#REF!</definedName>
    <definedName name="RESPIRABLE_DUST" localSheetId="0">#REF!</definedName>
    <definedName name="RESPIRABLE_DUST">#REF!</definedName>
    <definedName name="RfC" localSheetId="0">#REF!</definedName>
    <definedName name="RfC">#REF!</definedName>
    <definedName name="RHL" localSheetId="0">#REF!</definedName>
    <definedName name="RHL">#REF!</definedName>
    <definedName name="rho_g" localSheetId="0">'[24]Parameters'!#REF!</definedName>
    <definedName name="rho_g">'[12]Table 11'!#REF!</definedName>
    <definedName name="Ri" localSheetId="0">#REF!</definedName>
    <definedName name="Ri">#REF!</definedName>
    <definedName name="roe_b" localSheetId="0">#REF!</definedName>
    <definedName name="roe_b">#REF!</definedName>
    <definedName name="roe_s" localSheetId="0">#REF!</definedName>
    <definedName name="roe_s">#REF!</definedName>
    <definedName name="Route_specific_constant" localSheetId="0">#REF!</definedName>
    <definedName name="Route_specific_constant">#REF!</definedName>
    <definedName name="Rp" localSheetId="0">'[24]Parameters'!#REF!</definedName>
    <definedName name="Rp">'[12]Table 11'!#REF!</definedName>
    <definedName name="Rpg" localSheetId="0">'[24]Parameters'!#REF!</definedName>
    <definedName name="Rpg">'[12]Table 11'!#REF!</definedName>
    <definedName name="Rpl" localSheetId="0">'[24]Parameters'!#REF!</definedName>
    <definedName name="Rpl">'[12]Table 11'!#REF!</definedName>
    <definedName name="SA_s" localSheetId="0">'[24]Parameters'!#REF!</definedName>
    <definedName name="SA_s">'[12]Table 11'!#REF!</definedName>
    <definedName name="SAar" localSheetId="0">#REF!</definedName>
    <definedName name="SAar">#REF!</definedName>
    <definedName name="SAc" localSheetId="0">#REF!</definedName>
    <definedName name="SAc">#REF!</definedName>
    <definedName name="SAcw" localSheetId="0">#REF!</definedName>
    <definedName name="SAcw">#REF!</definedName>
    <definedName name="Samples">#REF!</definedName>
    <definedName name="SAs_adult" localSheetId="0">'[24]Parameters'!#REF!</definedName>
    <definedName name="SAs_adult">'[12]Table 11'!#REF!</definedName>
    <definedName name="SAs_iw" localSheetId="0">'[27]Table 11'!$D$16</definedName>
    <definedName name="SAs_iw">'[12]Table 11'!$D$16</definedName>
    <definedName name="SAw" localSheetId="0">#REF!</definedName>
    <definedName name="SAw">#REF!</definedName>
    <definedName name="Scg" localSheetId="0">'[25]Table 4-4'!$AG:$AG</definedName>
    <definedName name="Scg">'[14]Table 4-4'!$AG:$AG</definedName>
    <definedName name="SExDd_iw" localSheetId="0">#REF!</definedName>
    <definedName name="SExDd_iw">#REF!</definedName>
    <definedName name="SExDo_iw" localSheetId="0">#REF!</definedName>
    <definedName name="SExDo_iw">#REF!</definedName>
    <definedName name="SiteArea" localSheetId="0">#REF!</definedName>
    <definedName name="SiteArea">#REF!</definedName>
    <definedName name="Skin_area__residential" localSheetId="0">#REF!</definedName>
    <definedName name="Skin_area__residential">#REF!</definedName>
    <definedName name="Skin_area_adult" localSheetId="0">#REF!</definedName>
    <definedName name="Skin_area_adult">#REF!</definedName>
    <definedName name="Skin_area_child" localSheetId="0">#REF!</definedName>
    <definedName name="Skin_area_child">#REF!</definedName>
    <definedName name="Skin_area_ocupational" localSheetId="0">#REF!</definedName>
    <definedName name="Skin_area_ocupational">#REF!</definedName>
    <definedName name="Soil_adherence" localSheetId="0">#REF!</definedName>
    <definedName name="Soil_adherence">#REF!</definedName>
    <definedName name="Soil_adherence_adult" localSheetId="0">#REF!</definedName>
    <definedName name="Soil_adherence_adult">#REF!</definedName>
    <definedName name="SOIL_CONTACT" localSheetId="0">#REF!</definedName>
    <definedName name="SOIL_CONTACT">#REF!</definedName>
    <definedName name="soil_contact_child" localSheetId="0">#REF!</definedName>
    <definedName name="soil_contact_child">#REF!</definedName>
    <definedName name="Soil_COPC_wHalf_DL_Query" localSheetId="0">#REF!</definedName>
    <definedName name="Soil_COPC_wHalf_DL_Query">#REF!</definedName>
    <definedName name="soil_EPC" localSheetId="0">#REF!</definedName>
    <definedName name="soil_EPC">#REF!</definedName>
    <definedName name="soil_ing_adu" localSheetId="0">#REF!</definedName>
    <definedName name="soil_ing_adu">#REF!</definedName>
    <definedName name="Soil_ingestion" localSheetId="0">#REF!</definedName>
    <definedName name="Soil_ingestion">#REF!</definedName>
    <definedName name="Soil_ingestion_a" localSheetId="0">#REF!</definedName>
    <definedName name="Soil_ingestion_a">#REF!</definedName>
    <definedName name="Soil_ingestion_adults" localSheetId="0">#REF!</definedName>
    <definedName name="Soil_ingestion_adults">#REF!</definedName>
    <definedName name="soil_ingestion_child" localSheetId="0">#REF!</definedName>
    <definedName name="soil_ingestion_child">#REF!</definedName>
    <definedName name="soil_ingestion_pica" localSheetId="0">#REF!</definedName>
    <definedName name="soil_ingestion_pica">#REF!</definedName>
    <definedName name="soil_screen_1_HITS_List" localSheetId="0">#REF!</definedName>
    <definedName name="soil_screen_1_HITS_List">#REF!</definedName>
    <definedName name="Soil_Type">'[17]VLOOKUP'!$A$3:$A$14</definedName>
    <definedName name="subsurface" localSheetId="0">#REF!</definedName>
    <definedName name="subsurface">#REF!</definedName>
    <definedName name="SUM_RISK" localSheetId="0">#REF!</definedName>
    <definedName name="SUM_RISK">#REF!</definedName>
    <definedName name="surface" localSheetId="0">#REF!</definedName>
    <definedName name="surface">#REF!</definedName>
    <definedName name="Sw">'[8]Sheet1'!$C$38:$D$38</definedName>
    <definedName name="T">'[5]Diffusivity in Air Calc'!$C$5</definedName>
    <definedName name="T_iw" localSheetId="0">'[24]Parameters'!#REF!</definedName>
    <definedName name="T_iw">#REF!</definedName>
    <definedName name="T_K" localSheetId="0">'[24]Parameters'!#REF!</definedName>
    <definedName name="T_K">'[12]Table 11'!#REF!</definedName>
    <definedName name="tb" localSheetId="0">#REF!</definedName>
    <definedName name="tb">#REF!</definedName>
    <definedName name="TCRr" localSheetId="0">#REF!</definedName>
    <definedName name="TCRr">#REF!</definedName>
    <definedName name="TCRw" localSheetId="0">#REF!</definedName>
    <definedName name="TCRw">#REF!</definedName>
    <definedName name="theta_a" localSheetId="0">#REF!</definedName>
    <definedName name="theta_a">#REF!</definedName>
    <definedName name="theta_w" localSheetId="0">#REF!</definedName>
    <definedName name="theta_w">#REF!</definedName>
    <definedName name="THI" localSheetId="0">#REF!</definedName>
    <definedName name="THI">#REF!</definedName>
    <definedName name="TOC" localSheetId="0">#REF!</definedName>
    <definedName name="TOC">#REF!</definedName>
    <definedName name="tox" localSheetId="0">'[28]Toxicity Values'!$A$1:$AF$251</definedName>
    <definedName name="tox">'[13]Toxicity Values'!$A$1:$AF$251</definedName>
    <definedName name="Tp" localSheetId="0">'[24]Parameters'!#REF!</definedName>
    <definedName name="Tp">'[12]Table 11'!#REF!</definedName>
    <definedName name="tv" localSheetId="0">#REF!</definedName>
    <definedName name="tv">#REF!</definedName>
    <definedName name="tw" localSheetId="0">#REF!</definedName>
    <definedName name="tw">#REF!</definedName>
    <definedName name="U" localSheetId="0">'[24]Parameters'!#REF!</definedName>
    <definedName name="U">'[12]Table 11'!#REF!</definedName>
    <definedName name="u_g" localSheetId="0">'[24]Parameters'!#REF!</definedName>
    <definedName name="u_g">'[12]Table 11'!#REF!</definedName>
    <definedName name="UKS">'[7]King Salmon Creek Model'!#REF!</definedName>
    <definedName name="Um" localSheetId="0">'[24]Parameters'!#REF!</definedName>
    <definedName name="Um">'[12]Table 11'!#REF!</definedName>
    <definedName name="Units">'[8]Sheet1'!$C$3:$C$22</definedName>
    <definedName name="URF" localSheetId="0">'[25]Table 4-2'!$Z$10:$Z$213</definedName>
    <definedName name="URF">'[14]Table 4-2'!$Z$10:$Z$213</definedName>
    <definedName name="Ut" localSheetId="0">'[24]Parameters'!#REF!</definedName>
    <definedName name="Ut">'[12]Table 11'!#REF!</definedName>
    <definedName name="V" localSheetId="0">'[24]Parameters'!#REF!</definedName>
    <definedName name="V">'[12]Table 11'!#REF!</definedName>
    <definedName name="Va">'[5]Diffusivity in Air Calc'!$C$4</definedName>
    <definedName name="VF_iw" localSheetId="0">#REF!</definedName>
    <definedName name="VF_iw">#REF!</definedName>
    <definedName name="VFor" localSheetId="0">#REF!</definedName>
    <definedName name="VFor">#REF!</definedName>
    <definedName name="Vh" localSheetId="0">'[24]Parameters'!#REF!</definedName>
    <definedName name="Vh">'[12]Table 11'!#REF!</definedName>
    <definedName name="Vw" localSheetId="0">'[24]Parameters'!#REF!</definedName>
    <definedName name="Vw">'[12]Table 11'!#REF!</definedName>
    <definedName name="water_ing_adu" localSheetId="0">#REF!</definedName>
    <definedName name="water_ing_adu">#REF!</definedName>
    <definedName name="Water_ingestion" localSheetId="0">#REF!</definedName>
    <definedName name="Water_ingestion">#REF!</definedName>
    <definedName name="Water_ingestion_a" localSheetId="0">#REF!</definedName>
    <definedName name="Water_ingestion_a">#REF!</definedName>
    <definedName name="Water_ingestion_adult" localSheetId="0">#REF!</definedName>
    <definedName name="Water_ingestion_adult">#REF!</definedName>
    <definedName name="water_ingestion_child" localSheetId="0">#REF!</definedName>
    <definedName name="water_ingestion_child">#REF!</definedName>
    <definedName name="workdays_per_week" localSheetId="0">#REF!</definedName>
    <definedName name="workdays_per_week">#REF!</definedName>
    <definedName name="wrn.Appendix._.2." localSheetId="0"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 localSheetId="9"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 localSheetId="1"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 localSheetId="5"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 localSheetId="6"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 localSheetId="7"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 localSheetId="8"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A." localSheetId="0"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 localSheetId="9"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 localSheetId="1"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 localSheetId="5"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 localSheetId="6"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 localSheetId="7"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 localSheetId="8"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E." localSheetId="0"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 localSheetId="9"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 localSheetId="1"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 localSheetId="5"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 localSheetId="6"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 localSheetId="7"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 localSheetId="8"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2.B" localSheetId="0"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B" localSheetId="9"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B" localSheetId="1"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B" localSheetId="5"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B" localSheetId="6"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B" localSheetId="7"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B" localSheetId="8"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2.B" hidden="1">{#N/A,#N/A,TRUE,"TOC";#N/A,#N/A,TRUE,"COPCs";#N/A,#N/A,TRUE,"Assumptions";#N/A,#N/A,TRUE,"Tox Values";#N/A,#N/A,TRUE,"DERMAL PC";#N/A,#N/A,TRUE,"PEF CALC";#N/A,#N/A,TRUE,"SRFSL INH-P";#N/A,#N/A,TRUE,"SUBSL INH-I";#N/A,#N/A,TRUE,"SUBSL INH-O";#N/A,#N/A,TRUE,"GW ING";#N/A,#N/A,TRUE,"GW DERM";#N/A,#N/A,TRUE,"GW INH-H";#N/A,#N/A,TRUE,"GW VOC-I";#N/A,#N/A,TRUE,"GW VOC-O";#N/A,#N/A,TRUE,"SW ING";#N/A,#N/A,TRUE,"SW DERM";#N/A,#N/A,TRUE,"RBCG SUBSL-C";#N/A,#N/A,TRUE,"RBCG SUBSL-NC";#N/A,#N/A,TRUE,"RBCG GW-C";#N/A,#N/A,TRUE,"RBCG GW-NC";#N/A,#N/A,TRUE,"RBCG GW-DW-C";#N/A,#N/A,TRUE,"RBCG GW-DW-NC";#N/A,#N/A,TRUE,"RBCG GW-INH-C";#N/A,#N/A,TRUE,"RBCG GW-INH-NC";#N/A,#N/A,TRUE,"RBCG SW-C";#N/A,#N/A,TRUE,"RBCG SW-NC";#N/A,#N/A,TRUE,"RBCGspogw";#N/A,#N/A,TRUE,"RBCG soil-sw"}</definedName>
    <definedName name="WRN.APPENDIX._A_.B" localSheetId="0"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_.B" localSheetId="9"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_.B" localSheetId="1"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_.B" localSheetId="5"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_.B" localSheetId="6"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_.B" localSheetId="7"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_.B" localSheetId="8"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A_.B" hidden="1">{#N/A,#N/A,TRUE,"TOC";#N/A,#N/A,TRUE,"Tbl Xx COPCs";#N/A,#N/A,TRUE,"Tbl Xx Exposure Scenarios";#N/A,#N/A,TRUE,"Tbl Xx Exposure Assumptions";#N/A,#N/A,TRUE,"Tbl Xx Chemical Properties";#N/A,#N/A,TRUE,"Tbl Xx Building Properties";#N/A,#N/A,TRUE,"Tbl Xx Subsurface Properties";#N/A,#N/A,TRUE,"Tbl  Xx- LPF";#N/A,#N/A,TRUE,"Tbl Xx UAF";#N/A,#N/A,TRUE,"Tbl Xx - DF";#N/A,#N/A,TRUE,"Tbl Xx LAF";#N/A,#N/A,TRUE,"Tbl Xx SDF";#N/A,#N/A,TRUE,"Tbl Xx PEF";#N/A,#N/A,TRUE,"Tbl Xx LADF";#N/A,#N/A,TRUE,"Degradation CALC";#N/A,#N/A,TRUE,"Tbl Xx Deff S";#N/A,#N/A,TRUE,"Tbl Xx Deff Crack";#N/A,#N/A,TRUE,"Tbl Xx Deff Cap ";#N/A,#N/A,TRUE,"Tbl Xx Deff WS";#N/A,#N/A,TRUE,"Tbl Xx VF as";#N/A,#N/A,TRUE,"Tbl Xx VF sesp";#N/A,#N/A,TRUE,"Tbl Xx VF samb";#N/A,#N/A,TRUE,"Tbl Xx VF wesp";#N/A,#N/A,TRUE,"Tbl Xx VF wamb";#N/A,#N/A,TRUE,"Tbl Xx SRFSL ING";#N/A,#N/A,TRUE,"Tbl Xx SRFSL DERM";#N/A,#N/A,TRUE,"Tbl Xx SRFSL INH-P";#N/A,#N/A,TRUE,"Tbl Xx SUBSL INH-I";#N/A,#N/A,TRUE,"Tbl Xx SUBSL INH-O";#N/A,#N/A,TRUE,"Tbl Xx GW ING";#N/A,#N/A,TRUE,"Tbl Xx GW DERM";#N/A,#N/A,TRUE,"Tbl Xx GW INH-H";#N/A,#N/A,TRUE,"Tbl Xx GW VOC-I";#N/A,#N/A,TRUE,"Tbl Xx GW VOC-O";#N/A,#N/A,TRUE,"Tbl Xx Tox Values";#N/A,#N/A,TRUE,"Tbl Xx DERMAL PC"}</definedName>
    <definedName name="WRN.APPENDIX._E.B" localSheetId="0"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B" localSheetId="9"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B" localSheetId="1"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B" localSheetId="5"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B" localSheetId="6"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B" localSheetId="7"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B" localSheetId="8"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APPENDIX._E.B" hidden="1">{"TOC_E",#N/A,TRUE,"TOC";#N/A,#N/A,TRUE,"RBCG SRFSL-C";#N/A,#N/A,TRUE,"RBCG SRFSL-NC";#N/A,#N/A,TRUE,"RBCG SUBSL-C";#N/A,#N/A,TRUE,"RBCG SUBSL-NC";#N/A,#N/A,TRUE,"RBCG GW-C";#N/A,#N/A,TRUE,"RBCG GW-NC";#N/A,#N/A,TRUE,"RBCG GW-DW-C";#N/A,#N/A,TRUE,"RBCG GW-DW-NC";#N/A,#N/A,TRUE,"RBCG GW-INH-C";#N/A,#N/A,TRUE,"RBCG GW-INH-NC";#N/A,#N/A,TRUE,"Tbl Xx RBCG SUM RES";#N/A,#N/A,TRUE,"Tbl Xx RBCspgw RES";#N/A,#N/A,TRUE,"Tbl Xx RBCGspogw RES";#N/A,#N/A,TRUE,"Tbl Xx RBCGsposw RES";#N/A,#N/A,TRUE,"Tbl Xx RBCGa RES"}</definedName>
    <definedName name="wrn.report." localSheetId="0" hidden="1">{#N/A,#N/A,FALSE,"AB7 REPORT";#N/A,#N/A,FALSE,"AB6 REPORT"}</definedName>
    <definedName name="wrn.report." localSheetId="9" hidden="1">{#N/A,#N/A,FALSE,"AB7 REPORT";#N/A,#N/A,FALSE,"AB6 REPORT"}</definedName>
    <definedName name="wrn.report." localSheetId="1" hidden="1">{#N/A,#N/A,FALSE,"AB7 REPORT";#N/A,#N/A,FALSE,"AB6 REPORT"}</definedName>
    <definedName name="wrn.report." localSheetId="3" hidden="1">{#N/A,#N/A,FALSE,"AB7 REPORT";#N/A,#N/A,FALSE,"AB6 REPORT"}</definedName>
    <definedName name="wrn.report." localSheetId="4" hidden="1">{#N/A,#N/A,FALSE,"AB7 REPORT";#N/A,#N/A,FALSE,"AB6 REPORT"}</definedName>
    <definedName name="wrn.report." localSheetId="5" hidden="1">{#N/A,#N/A,FALSE,"AB7 REPORT";#N/A,#N/A,FALSE,"AB6 REPORT"}</definedName>
    <definedName name="wrn.report." localSheetId="6" hidden="1">{#N/A,#N/A,FALSE,"AB7 REPORT";#N/A,#N/A,FALSE,"AB6 REPORT"}</definedName>
    <definedName name="wrn.report." localSheetId="7" hidden="1">{#N/A,#N/A,FALSE,"AB7 REPORT";#N/A,#N/A,FALSE,"AB6 REPORT"}</definedName>
    <definedName name="wrn.report." localSheetId="8" hidden="1">{#N/A,#N/A,FALSE,"AB7 REPORT";#N/A,#N/A,FALSE,"AB6 REPORT"}</definedName>
    <definedName name="wrn.report." hidden="1">{#N/A,#N/A,FALSE,"AB7 REPORT";#N/A,#N/A,FALSE,"AB6 REPORT"}</definedName>
    <definedName name="wrn.Vapor._.Intrustion._.Model." localSheetId="0"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tion._.Model." localSheetId="9"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tion._.Model." localSheetId="1"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tion._.Model." localSheetId="5"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tion._.Model." localSheetId="6"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tion._.Model." localSheetId="7"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tion._.Model." localSheetId="8"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tion._.Model."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localSheetId="0"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localSheetId="9"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localSheetId="1"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localSheetId="5"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localSheetId="6"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localSheetId="7"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localSheetId="8"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VAPOR._INTRUSION._.MODEL.2" hidden="1">{#N/A,#N/A,TRUE,"TOC";#N/A,#N/A,TRUE,"Tbl 1 Chemical Properties";#N/A,#N/A,TRUE,"Tbl 2 Building Properties";#N/A,#N/A,TRUE,"Tbl 3 Subsurface Properties";#N/A,#N/A,TRUE,"Tbl 4 Deff S";#N/A,#N/A,TRUE,"Tbl 5 Deff Crack";#N/A,#N/A,TRUE,"Tbl 6 Deff Cap ";#N/A,#N/A,TRUE,"Tbl 7 Deff WS";#N/A,#N/A,TRUE,"Tbl 8 VF wesp";#N/A,#N/A,TRUE,"Tbl 9 VF wamb";#N/A,#N/A,TRUE,"Tbl 10 VF samb";#N/A,#N/A,TRUE,"Tbl 11 VF sesp";#N/A,#N/A,TRUE,"Tbl 12 Subs-Ambient Air Conc";#N/A,#N/A,TRUE,"Tbl 13 Subs-Indoor Air Conc";#N/A,#N/A,TRUE,"Tbl 14 GW-Ambient Air Conc ";#N/A,#N/A,TRUE,"Tbl 15 GW-Indoor Air Conc"}</definedName>
    <definedName name="wrn.WFS._.TABLES._.1." localSheetId="0"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 localSheetId="9"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 localSheetId="1"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 localSheetId="5"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 localSheetId="6"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 localSheetId="7"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 localSheetId="8"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localSheetId="0"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localSheetId="9"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localSheetId="1"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localSheetId="5"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localSheetId="6"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localSheetId="7"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localSheetId="8"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WRN.WFS._TABLES._.1.B" hidden="1">{#N/A,#N/A,FALSE,"Tbl 2-1, Tier 1 Data Req";#N/A,#N/A,FALSE,"Tbl 2-2, Exposure Pathways";#N/A,#N/A,FALSE,"Tbl 2-3, Tier 2 Data Req";#N/A,#N/A,FALSE,"Tbl 3-1, COPCs";#N/A,#N/A,FALSE,"Tbl 3-2, Chemical Properties";#N/A,#N/A,FALSE,"Tbl 4-1, Land Use Scenarios";#N/A,#N/A,FALSE,"Tbl 4-2, Potential Receptors";#N/A,#N/A,FALSE,"Tbl 4-3, Exposure Scenarios";#N/A,#N/A,FALSE,"Tbl 5-1, Tox Values";#N/A,#N/A,FALSE,"Tbl 6-1, Rec Expo Params";#N/A,#N/A,FALSE,"Tbl 6-2, Outdoor Worker Exp Par";#N/A,#N/A,FALSE,"Tbl 6-3, Indoor Worker Exp Par";#N/A,#N/A,FALSE,"Tbl 6-4, Resident Expo Params";#N/A,#N/A,FALSE,"Tbl 6-5, F&amp;T Factors";#N/A,#N/A,FALSE,"Tbl 7-1, Level 1 RBCGs";#N/A,#N/A,FALSE,"Tbl 7-2, Level 1 RBCGs Comp"}</definedName>
    <definedName name="xsbb_NR">'[7]King Salmon Creek Model'!#REF!</definedName>
    <definedName name="Yv" localSheetId="0">#REF!</definedName>
    <definedName name="Yv">#REF!</definedName>
  </definedNames>
  <calcPr fullCalcOnLoad="1"/>
</workbook>
</file>

<file path=xl/sharedStrings.xml><?xml version="1.0" encoding="utf-8"?>
<sst xmlns="http://schemas.openxmlformats.org/spreadsheetml/2006/main" count="1022" uniqueCount="330">
  <si>
    <t>Units</t>
  </si>
  <si>
    <t>Parameter</t>
  </si>
  <si>
    <t>--</t>
  </si>
  <si>
    <t>Nickel</t>
  </si>
  <si>
    <t>NA</t>
  </si>
  <si>
    <t>years</t>
  </si>
  <si>
    <t>2,4'-DDE</t>
  </si>
  <si>
    <t>Monthly</t>
  </si>
  <si>
    <t>Length of</t>
  </si>
  <si>
    <t>Mean Air</t>
  </si>
  <si>
    <t>Precipitation</t>
  </si>
  <si>
    <t>Mean Evapo-</t>
  </si>
  <si>
    <t>of Individual</t>
  </si>
  <si>
    <t>of Storm</t>
  </si>
  <si>
    <t>Rainy Season</t>
  </si>
  <si>
    <t>Mean Cloud</t>
  </si>
  <si>
    <t>Mean Rel.</t>
  </si>
  <si>
    <t>per Month</t>
  </si>
  <si>
    <t>transpiration</t>
  </si>
  <si>
    <t>Storm Events</t>
  </si>
  <si>
    <t>Events</t>
  </si>
  <si>
    <t>Each Month</t>
  </si>
  <si>
    <t>Cover</t>
  </si>
  <si>
    <t>Humidity</t>
  </si>
  <si>
    <t>Albedo</t>
  </si>
  <si>
    <t>Month</t>
  </si>
  <si>
    <t>(ºC)</t>
  </si>
  <si>
    <t>(cm/mo)</t>
  </si>
  <si>
    <t>(cm/day)</t>
  </si>
  <si>
    <t>(days)</t>
  </si>
  <si>
    <t>(per month)</t>
  </si>
  <si>
    <t>(fraction)</t>
  </si>
  <si>
    <t>Oct</t>
  </si>
  <si>
    <t>Nov</t>
  </si>
  <si>
    <t>Dec</t>
  </si>
  <si>
    <t>Jan</t>
  </si>
  <si>
    <t>Feb</t>
  </si>
  <si>
    <t>Mar</t>
  </si>
  <si>
    <t>Apr</t>
  </si>
  <si>
    <t>May</t>
  </si>
  <si>
    <t>Jun</t>
  </si>
  <si>
    <t>Jul</t>
  </si>
  <si>
    <t>Aug</t>
  </si>
  <si>
    <t>Sept</t>
  </si>
  <si>
    <t>Values</t>
  </si>
  <si>
    <t>Source</t>
  </si>
  <si>
    <t xml:space="preserve">Soil Density </t>
  </si>
  <si>
    <t>Site Specific</t>
  </si>
  <si>
    <t>Intrinsic Permeability</t>
  </si>
  <si>
    <t>Disconnectedness Index</t>
  </si>
  <si>
    <t>unitless</t>
  </si>
  <si>
    <t>Model Default</t>
  </si>
  <si>
    <t>Porosity</t>
  </si>
  <si>
    <t>percent</t>
  </si>
  <si>
    <t>Organic Carbon Content</t>
  </si>
  <si>
    <t>Cation Exchange Capacity</t>
  </si>
  <si>
    <t xml:space="preserve">milli. eq./100 g dry soil </t>
  </si>
  <si>
    <t>Freundlich Exponent</t>
  </si>
  <si>
    <t xml:space="preserve">Solubility </t>
  </si>
  <si>
    <t>ug/ml</t>
  </si>
  <si>
    <t xml:space="preserve">Diffusion Coefficient in air </t>
  </si>
  <si>
    <t xml:space="preserve">Henry's Law Constant </t>
  </si>
  <si>
    <t>Adsorption Coefficient on Organic Carbon (Koc)</t>
  </si>
  <si>
    <t>ml/g</t>
  </si>
  <si>
    <t xml:space="preserve">Molecular Weight </t>
  </si>
  <si>
    <t>g/mole</t>
  </si>
  <si>
    <t xml:space="preserve">Valence </t>
  </si>
  <si>
    <t>+/-</t>
  </si>
  <si>
    <t>Default</t>
  </si>
  <si>
    <t xml:space="preserve">Neutral Hydrolysis Constant </t>
  </si>
  <si>
    <t>/day</t>
  </si>
  <si>
    <t xml:space="preserve">Base Hydrolysis Constant </t>
  </si>
  <si>
    <t>l/mole-day</t>
  </si>
  <si>
    <t xml:space="preserve">Acid Hydrolysis Constant </t>
  </si>
  <si>
    <t xml:space="preserve">Degradation Rate in Moisture </t>
  </si>
  <si>
    <t>1/day</t>
  </si>
  <si>
    <t xml:space="preserve">Degradation Rate on Soil </t>
  </si>
  <si>
    <t>Ligand-Pollutant Stability Constant</t>
  </si>
  <si>
    <t>No. Moles Ligand/Mole Pollutant</t>
  </si>
  <si>
    <t>Application Area</t>
  </si>
  <si>
    <t>Layer  One</t>
  </si>
  <si>
    <t>ug/g</t>
  </si>
  <si>
    <t>Infiltration Sub-Layer Two</t>
  </si>
  <si>
    <t>Infiltration Sub-Layer Three</t>
  </si>
  <si>
    <t>Layer  Two</t>
  </si>
  <si>
    <t>Layer  Three</t>
  </si>
  <si>
    <t>Soil Cover Efficiency</t>
  </si>
  <si>
    <t>Number of Soil Infiltration Layers</t>
  </si>
  <si>
    <t>Simulation run time</t>
  </si>
  <si>
    <t xml:space="preserve">Area </t>
  </si>
  <si>
    <t>acres</t>
  </si>
  <si>
    <t xml:space="preserve">Application Area Latitude </t>
  </si>
  <si>
    <t>degrees</t>
  </si>
  <si>
    <t xml:space="preserve">Infiltration Layer 1 Thickness </t>
  </si>
  <si>
    <t>cm (feet)</t>
  </si>
  <si>
    <t>305 (10)</t>
  </si>
  <si>
    <t xml:space="preserve">Infiltration Layer 2 Thickness </t>
  </si>
  <si>
    <t xml:space="preserve">Infiltration Layer 3 Thickness </t>
  </si>
  <si>
    <t xml:space="preserve">Infiltration Layer 4 Thickness </t>
  </si>
  <si>
    <t>Depth to Groundwater</t>
  </si>
  <si>
    <t>Infiltration Layer Where Chemical is Applied</t>
  </si>
  <si>
    <t>pH of soil</t>
  </si>
  <si>
    <t>Liquid Phase Biodegradation Ratio</t>
  </si>
  <si>
    <t>Soil Phase Biodegradation Ratio</t>
  </si>
  <si>
    <t>Organic Carbon Content Ratio</t>
  </si>
  <si>
    <t>Cation Exchange Capacity Ratio</t>
  </si>
  <si>
    <t>Frenudlich Exponent Ratio</t>
  </si>
  <si>
    <t>Adsorption Coefficient Ratio</t>
  </si>
  <si>
    <t>Time to Reach Groundwater</t>
  </si>
  <si>
    <t>Maximum Migration Depth</t>
  </si>
  <si>
    <t>Site Specific Average</t>
  </si>
  <si>
    <t>0-1</t>
  </si>
  <si>
    <t>1-2</t>
  </si>
  <si>
    <t>2-3</t>
  </si>
  <si>
    <t>3-4</t>
  </si>
  <si>
    <t>4-5</t>
  </si>
  <si>
    <t>5-6</t>
  </si>
  <si>
    <t>6-7</t>
  </si>
  <si>
    <t>7-8</t>
  </si>
  <si>
    <t>8-9</t>
  </si>
  <si>
    <t>9-10</t>
  </si>
  <si>
    <t>10-11</t>
  </si>
  <si>
    <t>11-12</t>
  </si>
  <si>
    <t>12-13</t>
  </si>
  <si>
    <t>13-14</t>
  </si>
  <si>
    <t>14-15</t>
  </si>
  <si>
    <t>15-16</t>
  </si>
  <si>
    <t>16-17</t>
  </si>
  <si>
    <t>17-18</t>
  </si>
  <si>
    <t>18-19</t>
  </si>
  <si>
    <t>19-20</t>
  </si>
  <si>
    <t>Notes: Climate data is SESOIL default data for Las Vegas, Nevada.</t>
  </si>
  <si>
    <t>Total</t>
  </si>
  <si>
    <t>Temperature</t>
  </si>
  <si>
    <r>
      <t>0</t>
    </r>
    <r>
      <rPr>
        <vertAlign val="superscript"/>
        <sz val="10"/>
        <rFont val="Times New Roman"/>
        <family val="1"/>
      </rPr>
      <t>a</t>
    </r>
  </si>
  <si>
    <r>
      <t>a</t>
    </r>
    <r>
      <rPr>
        <sz val="10"/>
        <rFont val="Times New Roman"/>
        <family val="1"/>
      </rPr>
      <t>If zero is input, SESOIL calculates evapotranspiration.</t>
    </r>
  </si>
  <si>
    <r>
      <t>g/cm</t>
    </r>
    <r>
      <rPr>
        <vertAlign val="superscript"/>
        <sz val="12"/>
        <rFont val="Times New Roman"/>
        <family val="1"/>
      </rPr>
      <t>3</t>
    </r>
  </si>
  <si>
    <r>
      <t>cm</t>
    </r>
    <r>
      <rPr>
        <vertAlign val="superscript"/>
        <sz val="12"/>
        <rFont val="Times New Roman"/>
        <family val="1"/>
      </rPr>
      <t>2</t>
    </r>
  </si>
  <si>
    <t>Soil Physical
Parameters</t>
  </si>
  <si>
    <r>
      <t>cm</t>
    </r>
    <r>
      <rPr>
        <vertAlign val="superscript"/>
        <sz val="10"/>
        <rFont val="Times New Roman"/>
        <family val="1"/>
      </rPr>
      <t>2</t>
    </r>
    <r>
      <rPr>
        <sz val="10"/>
        <rFont val="Times New Roman"/>
        <family val="1"/>
      </rPr>
      <t>/sec</t>
    </r>
  </si>
  <si>
    <r>
      <t>m</t>
    </r>
    <r>
      <rPr>
        <vertAlign val="superscript"/>
        <sz val="10"/>
        <rFont val="Times New Roman"/>
        <family val="1"/>
      </rPr>
      <t>3</t>
    </r>
    <r>
      <rPr>
        <sz val="10"/>
        <rFont val="Times New Roman"/>
        <family val="1"/>
      </rPr>
      <t>-atm/mole</t>
    </r>
  </si>
  <si>
    <r>
      <t>Half Life (t</t>
    </r>
    <r>
      <rPr>
        <vertAlign val="subscript"/>
        <sz val="10"/>
        <rFont val="Times New Roman"/>
        <family val="1"/>
      </rPr>
      <t>1/2</t>
    </r>
    <r>
      <rPr>
        <sz val="10"/>
        <rFont val="Times New Roman"/>
        <family val="1"/>
      </rPr>
      <t xml:space="preserve"> )</t>
    </r>
  </si>
  <si>
    <t>Dichloro-
methane</t>
  </si>
  <si>
    <t>Application
Zone</t>
  </si>
  <si>
    <t>Depth
(feet bgs)</t>
  </si>
  <si>
    <t>Chemical-Specific
Parameters</t>
  </si>
  <si>
    <t>(years)</t>
  </si>
  <si>
    <t>(ft bgs)</t>
  </si>
  <si>
    <r>
      <t>(µ</t>
    </r>
    <r>
      <rPr>
        <b/>
        <sz val="10"/>
        <rFont val="Times New Roman"/>
        <family val="1"/>
      </rPr>
      <t>g/L)</t>
    </r>
  </si>
  <si>
    <t>Maximum Soil Moisture Conc. at Groundwater Interface</t>
  </si>
  <si>
    <t>COPC</t>
  </si>
  <si>
    <r>
      <t>Maximum Measured Groundwater Concentration</t>
    </r>
    <r>
      <rPr>
        <b/>
        <vertAlign val="superscript"/>
        <sz val="10"/>
        <rFont val="Times New Roman"/>
        <family val="1"/>
      </rPr>
      <t>a</t>
    </r>
  </si>
  <si>
    <t>Residential Water BCL</t>
  </si>
  <si>
    <t>beta-BHC</t>
  </si>
  <si>
    <t>a</t>
  </si>
  <si>
    <t>b</t>
  </si>
  <si>
    <t>Notes:</t>
  </si>
  <si>
    <t>c - pH dependent soil adsorption coeffiecients for metals were selected according to the average site soil pH of 9.0.</t>
  </si>
  <si>
    <r>
      <t>Adsorption Coefficient on Soil</t>
    </r>
    <r>
      <rPr>
        <vertAlign val="superscript"/>
        <sz val="10"/>
        <rFont val="Times New Roman"/>
        <family val="1"/>
      </rPr>
      <t>c</t>
    </r>
  </si>
  <si>
    <t>GW</t>
  </si>
  <si>
    <t>ug/kg</t>
  </si>
  <si>
    <t>mg/kg</t>
  </si>
  <si>
    <t>dw</t>
  </si>
  <si>
    <t>g/cm3</t>
  </si>
  <si>
    <t>ug/cm3</t>
  </si>
  <si>
    <t>wt/total</t>
  </si>
  <si>
    <t>dw/total</t>
  </si>
  <si>
    <t>Ammonia</t>
  </si>
  <si>
    <t>Nitrate (as N)</t>
  </si>
  <si>
    <t>Perchlorate</t>
  </si>
  <si>
    <t>6.58E-04</t>
  </si>
  <si>
    <t>mg/g</t>
  </si>
  <si>
    <t>d</t>
  </si>
  <si>
    <t>NOTE: Concnetrations in units mg/kg are dry weight based</t>
  </si>
  <si>
    <t>and are converted to units of ug/ml based on site-specific</t>
  </si>
  <si>
    <r>
      <t>a</t>
    </r>
    <r>
      <rPr>
        <sz val="10"/>
        <rFont val="Times New Roman"/>
        <family val="1"/>
      </rPr>
      <t>From Sixth Round Groundwater Monitoring Report (Aug - Sept 2009) for the BMI Common Areas (Eastside).</t>
    </r>
  </si>
  <si>
    <t>Number of Layers</t>
  </si>
  <si>
    <t>Consistent with SESOIL Modeling</t>
  </si>
  <si>
    <t>inches/year</t>
  </si>
  <si>
    <t>Simulation step time</t>
  </si>
  <si>
    <t>Site Specific; SESOIL Modeling</t>
  </si>
  <si>
    <t>152.4 (5)</t>
  </si>
  <si>
    <t>762 (25)</t>
  </si>
  <si>
    <t>Benzo(g,h,i)perylene</t>
  </si>
  <si>
    <t>Cyanide, Total</t>
  </si>
  <si>
    <t>20-25</t>
  </si>
  <si>
    <t>a,d</t>
  </si>
  <si>
    <t>Infiltration Sub-Layer One</t>
  </si>
  <si>
    <t>Infiltration Sub-Layer Four</t>
  </si>
  <si>
    <t>Infiltration Sub-Layer Five</t>
  </si>
  <si>
    <t>Infiltration Sub-Layer Six</t>
  </si>
  <si>
    <t>Infiltration Sub-Layer Seven</t>
  </si>
  <si>
    <t>Infiltration Sub-Layer Eight</t>
  </si>
  <si>
    <t>Infiltration Sub-Layer Nine</t>
  </si>
  <si>
    <t>Infiltration Sub-Layer Ten</t>
  </si>
  <si>
    <t>Baseline Recharge Rate</t>
  </si>
  <si>
    <t>Enhanced Recharge Rate</t>
  </si>
  <si>
    <r>
      <t>Normal</t>
    </r>
    <r>
      <rPr>
        <b/>
        <vertAlign val="superscript"/>
        <sz val="10"/>
        <rFont val="Times New Roman"/>
        <family val="1"/>
      </rPr>
      <t>b</t>
    </r>
    <r>
      <rPr>
        <b/>
        <sz val="10"/>
        <rFont val="Times New Roman"/>
        <family val="1"/>
      </rPr>
      <t xml:space="preserve"> Recharge</t>
    </r>
  </si>
  <si>
    <r>
      <t>b</t>
    </r>
    <r>
      <rPr>
        <sz val="10"/>
        <rFont val="Times New Roman"/>
        <family val="1"/>
      </rPr>
      <t>Normal post development (housing) recharge.</t>
    </r>
  </si>
  <si>
    <r>
      <t>Normal</t>
    </r>
    <r>
      <rPr>
        <vertAlign val="superscript"/>
        <sz val="12"/>
        <rFont val="Times New Roman"/>
        <family val="1"/>
      </rPr>
      <t>a</t>
    </r>
    <r>
      <rPr>
        <sz val="12"/>
        <rFont val="Times New Roman"/>
        <family val="1"/>
      </rPr>
      <t xml:space="preserve"> Recharge Rate</t>
    </r>
  </si>
  <si>
    <r>
      <t>a</t>
    </r>
    <r>
      <rPr>
        <sz val="12"/>
        <rFont val="Times New Roman"/>
        <family val="1"/>
      </rPr>
      <t>Normal recharge rate for standard post development conditions (housing).</t>
    </r>
  </si>
  <si>
    <t>Soil moisture-Baseline Scenario</t>
  </si>
  <si>
    <t>Soil moisture-Normal Scenario</t>
  </si>
  <si>
    <t>Soil moisture-Enhanced Scenario</t>
  </si>
  <si>
    <t>Detect</t>
  </si>
  <si>
    <t>Censored (Non-Detect) Data</t>
  </si>
  <si>
    <t>Residential</t>
  </si>
  <si>
    <t>Count of Detects</t>
  </si>
  <si>
    <t>LBCL</t>
  </si>
  <si>
    <t xml:space="preserve"> Count</t>
  </si>
  <si>
    <t xml:space="preserve"> Freq.</t>
  </si>
  <si>
    <t>Count</t>
  </si>
  <si>
    <t>Min</t>
  </si>
  <si>
    <t>Median</t>
  </si>
  <si>
    <t>Mean</t>
  </si>
  <si>
    <t>Max</t>
  </si>
  <si>
    <t>Soil BCL</t>
  </si>
  <si>
    <t>(DAF 1)</t>
  </si>
  <si>
    <t>&gt; DAF 1</t>
  </si>
  <si>
    <t>COPC?</t>
  </si>
  <si>
    <t>No</t>
  </si>
  <si>
    <t>Aldehydes</t>
  </si>
  <si>
    <t>Formaldehyde</t>
  </si>
  <si>
    <t>General</t>
  </si>
  <si>
    <t>Ammonia (as N)</t>
  </si>
  <si>
    <t>Chemistry/</t>
  </si>
  <si>
    <t>Ions</t>
  </si>
  <si>
    <t>Fluoride</t>
  </si>
  <si>
    <t>Nitrate</t>
  </si>
  <si>
    <t>Metals</t>
  </si>
  <si>
    <t>Cadmium</t>
  </si>
  <si>
    <t>Mercury</t>
  </si>
  <si>
    <t>Zinc</t>
  </si>
  <si>
    <t>Organochlorine</t>
  </si>
  <si>
    <t>Pesticides</t>
  </si>
  <si>
    <t>2,4-DDE</t>
  </si>
  <si>
    <t>4,4-DDD</t>
  </si>
  <si>
    <t>4,4-DDE</t>
  </si>
  <si>
    <t>4,4-DDT</t>
  </si>
  <si>
    <t>alpha-Chlordane</t>
  </si>
  <si>
    <t>Chlordane</t>
  </si>
  <si>
    <t>gamma-Chlordane</t>
  </si>
  <si>
    <t>Methoxychlor</t>
  </si>
  <si>
    <t>Polynuclear</t>
  </si>
  <si>
    <t>Acenaphthene</t>
  </si>
  <si>
    <t>Aromatic</t>
  </si>
  <si>
    <t>Acenaphthylene</t>
  </si>
  <si>
    <t>Hydrocarbons</t>
  </si>
  <si>
    <t>Anthracene</t>
  </si>
  <si>
    <t>Benzo(a)anthracene</t>
  </si>
  <si>
    <t>Benzo(a)pyrene</t>
  </si>
  <si>
    <t>Benzo(b)fluoranthene</t>
  </si>
  <si>
    <t>Benzo(k)fluoranthene</t>
  </si>
  <si>
    <t>Chrysene</t>
  </si>
  <si>
    <t>Dibenzo(a,h)anthracene</t>
  </si>
  <si>
    <t>Indeno(1,2,3-cd)pyrene</t>
  </si>
  <si>
    <t>Phenanthrene</t>
  </si>
  <si>
    <t>Pyrene</t>
  </si>
  <si>
    <t>bis(2-Ethylhexyl) phthalate</t>
  </si>
  <si>
    <t>1,2,4-Trimethylbenzene</t>
  </si>
  <si>
    <t>Dichloromethane (Methylene chloride)</t>
  </si>
  <si>
    <t>Ethylbenzene</t>
  </si>
  <si>
    <t>This table includes only data included in the risk assessment. Because of this, the total number of analyses does not always coincide with the total number of analyses reported in the tables in Appendix B, which include all data, regardless of status.</t>
  </si>
  <si>
    <t>Max = Maximum</t>
  </si>
  <si>
    <t>Min = Minimum</t>
  </si>
  <si>
    <t>-- = Not applicable or no value has been established.</t>
  </si>
  <si>
    <r>
      <t>Notes</t>
    </r>
    <r>
      <rPr>
        <b/>
        <sz val="8"/>
        <rFont val="Times New Roman"/>
        <family val="1"/>
      </rPr>
      <t xml:space="preserve">: </t>
    </r>
  </si>
  <si>
    <t>Yes</t>
  </si>
  <si>
    <t>Model?</t>
  </si>
  <si>
    <t>Dichloromethane</t>
  </si>
  <si>
    <r>
      <t>Layer  Four</t>
    </r>
    <r>
      <rPr>
        <b/>
        <vertAlign val="subscript"/>
        <sz val="10"/>
        <rFont val="Times New Roman"/>
        <family val="1"/>
      </rPr>
      <t xml:space="preserve"> (sub layers one to five)</t>
    </r>
  </si>
  <si>
    <t>Max/BCL</t>
  </si>
  <si>
    <t>Ratio</t>
  </si>
  <si>
    <t>Rationale</t>
  </si>
  <si>
    <t>Detects</t>
  </si>
  <si>
    <t>(1)</t>
  </si>
  <si>
    <t>(2)</t>
  </si>
  <si>
    <r>
      <t>(3) Detects exceed LBCL</t>
    </r>
    <r>
      <rPr>
        <vertAlign val="subscript"/>
        <sz val="8"/>
        <rFont val="Times New Roman"/>
        <family val="1"/>
      </rPr>
      <t>DAF1</t>
    </r>
    <r>
      <rPr>
        <sz val="8"/>
        <rFont val="Times New Roman"/>
        <family val="1"/>
      </rPr>
      <t>.</t>
    </r>
  </si>
  <si>
    <t>(3)</t>
  </si>
  <si>
    <t>(4)</t>
  </si>
  <si>
    <t>(5)</t>
  </si>
  <si>
    <t>(6)</t>
  </si>
  <si>
    <t>(7)</t>
  </si>
  <si>
    <r>
      <t>(8) Maximum detect does not exceed LBCL</t>
    </r>
    <r>
      <rPr>
        <vertAlign val="subscript"/>
        <sz val="8"/>
        <rFont val="Times New Roman"/>
        <family val="1"/>
      </rPr>
      <t>DAF1</t>
    </r>
    <r>
      <rPr>
        <sz val="8"/>
        <rFont val="Times New Roman"/>
        <family val="1"/>
      </rPr>
      <t>.</t>
    </r>
  </si>
  <si>
    <t>(8)</t>
  </si>
  <si>
    <t>No LBCL</t>
  </si>
  <si>
    <t>(9)</t>
  </si>
  <si>
    <t>(10)</t>
  </si>
  <si>
    <t>(11)</t>
  </si>
  <si>
    <r>
      <t>(1) Chemical has no LBCL</t>
    </r>
    <r>
      <rPr>
        <vertAlign val="subscript"/>
        <sz val="8"/>
        <rFont val="Times New Roman"/>
        <family val="1"/>
      </rPr>
      <t>DAF1</t>
    </r>
    <r>
      <rPr>
        <sz val="8"/>
        <rFont val="Times New Roman"/>
        <family val="1"/>
      </rPr>
      <t>, has physical properties indicating relative mobility, and is the only chemical selected as a HHRA COPC in the chemical class.</t>
    </r>
  </si>
  <si>
    <t>(12)</t>
  </si>
  <si>
    <t>(4) Chemical has relatively high residential soil BCL (indicating relatively low toxicity), and other members of the chemical class were selected for modeling. Not considered a representative chemical for modeling.</t>
  </si>
  <si>
    <r>
      <t>(9) Chemical has no LBCL</t>
    </r>
    <r>
      <rPr>
        <vertAlign val="subscript"/>
        <sz val="8"/>
        <rFont val="Times New Roman"/>
        <family val="1"/>
      </rPr>
      <t>DAF1</t>
    </r>
    <r>
      <rPr>
        <sz val="8"/>
        <rFont val="Times New Roman"/>
        <family val="1"/>
      </rPr>
      <t>, physical parameters indicating low mobility, and other members of the chemical class were selected for modeling. Not considered a necessary representative chemical for modeling.</t>
    </r>
  </si>
  <si>
    <t>(11) Chemical has relatively high residential soil BCL (indicating relatively low toxicity), physical parameters indicating low mobility, and other members of the chemical class were selected for modeling. Not considered a necessary representative chemical for modeling.</t>
  </si>
  <si>
    <r>
      <t>(12) Chemical has no LBCL</t>
    </r>
    <r>
      <rPr>
        <vertAlign val="subscript"/>
        <sz val="8"/>
        <rFont val="Times New Roman"/>
        <family val="1"/>
      </rPr>
      <t>DAF1</t>
    </r>
    <r>
      <rPr>
        <sz val="8"/>
        <rFont val="Times New Roman"/>
        <family val="1"/>
      </rPr>
      <t>, has physical properties indicating relative mobility, and is one of the only chemicals selected as an HHRA COPC in the chemical class.  Selected as a representative chemical for its chemical class for inclusion in modeling.</t>
    </r>
  </si>
  <si>
    <r>
      <t>(10) Chemical has no LBCL</t>
    </r>
    <r>
      <rPr>
        <vertAlign val="subscript"/>
        <sz val="8"/>
        <rFont val="Times New Roman"/>
        <family val="1"/>
      </rPr>
      <t xml:space="preserve">DAF1, </t>
    </r>
    <r>
      <rPr>
        <sz val="8"/>
        <rFont val="Times New Roman"/>
        <family val="1"/>
      </rPr>
      <t>most of the other members of its class were &lt;LBCL</t>
    </r>
    <r>
      <rPr>
        <vertAlign val="subscript"/>
        <sz val="8"/>
        <rFont val="Times New Roman"/>
        <family val="1"/>
      </rPr>
      <t>DAF1</t>
    </r>
    <r>
      <rPr>
        <sz val="8"/>
        <rFont val="Times New Roman"/>
        <family val="1"/>
      </rPr>
      <t>; selected as a representative chemical for its chemical class for inclusion in modeling.</t>
    </r>
  </si>
  <si>
    <r>
      <t>(7) Maximum marginally above LBCL</t>
    </r>
    <r>
      <rPr>
        <vertAlign val="subscript"/>
        <sz val="8"/>
        <rFont val="Times New Roman"/>
        <family val="1"/>
      </rPr>
      <t>DAF1</t>
    </r>
    <r>
      <rPr>
        <sz val="8"/>
        <rFont val="Times New Roman"/>
        <family val="1"/>
      </rPr>
      <t>, physical properties indicate relatively low mobility, other chemicals in the class present at higher concentrations (max/LBCL ratio) selected for quantitative evaluation.  Not considered a representative chemical for modeling.</t>
    </r>
  </si>
  <si>
    <t>&lt;0.01</t>
  </si>
  <si>
    <t>&lt;0.062</t>
  </si>
  <si>
    <t>&lt;0.1</t>
  </si>
  <si>
    <t>Nitrate (as N)-Max Background</t>
  </si>
  <si>
    <t>Nitrate (as N)-Avg Background</t>
  </si>
  <si>
    <t xml:space="preserve">Parameter of </t>
  </si>
  <si>
    <t>Interest</t>
  </si>
  <si>
    <t>SVOCs</t>
  </si>
  <si>
    <t>VOCs</t>
  </si>
  <si>
    <t xml:space="preserve">LBCL = Leaching-based BCLs from NDEP 2010a. </t>
  </si>
  <si>
    <t>Detected Data</t>
  </si>
  <si>
    <r>
      <t>(2) Chemical has no LBCL</t>
    </r>
    <r>
      <rPr>
        <vertAlign val="subscript"/>
        <sz val="8"/>
        <rFont val="Times New Roman"/>
        <family val="1"/>
      </rPr>
      <t>DAF1</t>
    </r>
    <r>
      <rPr>
        <sz val="8"/>
        <rFont val="Times New Roman"/>
        <family val="1"/>
      </rPr>
      <t>, has physical properties indicating relatively high mobility, and has a relatively high maximum detected concentration.</t>
    </r>
  </si>
  <si>
    <r>
      <t>(5) High detection frequency, physical chemical parameters indicating mobility, no LBCL</t>
    </r>
    <r>
      <rPr>
        <vertAlign val="subscript"/>
        <sz val="8"/>
        <rFont val="Times New Roman"/>
        <family val="1"/>
      </rPr>
      <t>DAF1</t>
    </r>
    <r>
      <rPr>
        <sz val="8"/>
        <rFont val="Times New Roman"/>
        <family val="1"/>
      </rPr>
      <t>.</t>
    </r>
  </si>
  <si>
    <r>
      <t>(6) High detection frequency, physical chemical parameters indicating mobility, no LBCL</t>
    </r>
    <r>
      <rPr>
        <vertAlign val="subscript"/>
        <sz val="8"/>
        <rFont val="Times New Roman"/>
        <family val="1"/>
      </rPr>
      <t>DAF1</t>
    </r>
    <r>
      <rPr>
        <sz val="8"/>
        <rFont val="Times New Roman"/>
        <family val="1"/>
      </rPr>
      <t>, project chemical of interest.</t>
    </r>
  </si>
  <si>
    <t>Duration</t>
  </si>
  <si>
    <t>Number</t>
  </si>
  <si>
    <t>Enhanced
Recharge</t>
  </si>
  <si>
    <t>Scenario Total</t>
  </si>
  <si>
    <t xml:space="preserve">Scenario Total </t>
  </si>
  <si>
    <t>a - USEPA 2002b. Supplemental Guidance For Developing Soil Screening Levels For Superfund Sites.</t>
  </si>
  <si>
    <t>b - NDEP 2010a. NDEP Basic Comparison Levels.</t>
  </si>
  <si>
    <t>d - ORNL.  2010.</t>
  </si>
  <si>
    <t>Benzo(g,h,i)
perylene</t>
  </si>
  <si>
    <t>1,2,4-Tri-methylbenzene</t>
  </si>
  <si>
    <t>measurements of soil bulk density (Table J-3).</t>
  </si>
  <si>
    <r>
      <t>Conc.(ug/ml)=Conc.(mg/kg)×1000ug/mg×0.001kg/g×1.6131g/cm</t>
    </r>
    <r>
      <rPr>
        <vertAlign val="superscript"/>
        <sz val="10"/>
        <rFont val="Times New Roman"/>
        <family val="1"/>
      </rPr>
      <t>3</t>
    </r>
    <r>
      <rPr>
        <sz val="10"/>
        <rFont val="Times New Roman"/>
        <family val="1"/>
      </rPr>
      <t>×1cm</t>
    </r>
    <r>
      <rPr>
        <vertAlign val="superscript"/>
        <sz val="10"/>
        <rFont val="Times New Roman"/>
        <family val="1"/>
      </rPr>
      <t>3</t>
    </r>
    <r>
      <rPr>
        <sz val="10"/>
        <rFont val="Times New Roman"/>
        <family val="1"/>
      </rPr>
      <t>/ml</t>
    </r>
  </si>
  <si>
    <t>Nitrate (as N)
Max BKND</t>
  </si>
  <si>
    <t>Nitrate (as N)
Avg BKND</t>
  </si>
  <si>
    <t>IMPACTS TO GROUNDWATER MODELING RESULTS - BASELINE RAINFALL RECHARGE CONDITIONS</t>
  </si>
  <si>
    <t>IMPACTS TO GROUNDWATER MODELING RESULTS - NORMAL POST-DEVELOPMENT RECHARGE CONDITIONS</t>
  </si>
  <si>
    <t>IMPACTS TO GROUNDWATER MODELING RESULTS - ENHANCED RECHARGE CONDITIONS</t>
  </si>
  <si>
    <t>a,e</t>
  </si>
  <si>
    <t>e -  Hazardous Substances Database (HSDB).  http://toxnet.nlm.nih.gov/cgi-bin/sis/htmlgen?HSDB.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</si>
</sst>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General_)"/>
    <numFmt numFmtId="167" formatCode="&quot;$&quot;#,##0\ ;\(&quot;$&quot;#,##0\)"/>
    <numFmt numFmtId="168" formatCode="0.0%"/>
    <numFmt numFmtId="169" formatCode="0.00000"/>
    <numFmt numFmtId="170" formatCode="0.0000"/>
  </numFmts>
  <fonts count="41">
    <font>
      <sz val="10"/>
      <name val="Arial"/>
      <family val="0"/>
    </font>
    <font>
      <u val="single"/>
      <sz val="10"/>
      <color indexed="36"/>
      <name val="Times New Roman"/>
      <family val="0"/>
    </font>
    <font>
      <u val="single"/>
      <sz val="10"/>
      <color indexed="12"/>
      <name val="Times New Roman"/>
      <family val="0"/>
    </font>
    <font>
      <sz val="12"/>
      <name val="Arial"/>
      <family val="0"/>
    </font>
    <font>
      <sz val="8"/>
      <name val="Helv"/>
      <family val="0"/>
    </font>
    <font>
      <b/>
      <sz val="16"/>
      <color indexed="12"/>
      <name val="Times New Roman"/>
      <family val="0"/>
    </font>
    <font>
      <b/>
      <sz val="18"/>
      <name val="Arial"/>
      <family val="0"/>
    </font>
    <font>
      <b/>
      <sz val="12"/>
      <name val="Arial"/>
      <family val="0"/>
    </font>
    <font>
      <sz val="8"/>
      <name val="Arial"/>
      <family val="2"/>
    </font>
    <font>
      <b/>
      <sz val="10"/>
      <name val="Times New Roman"/>
      <family val="1"/>
    </font>
    <font>
      <sz val="10"/>
      <name val="Times New Roman"/>
      <family val="1"/>
    </font>
    <font>
      <vertAlign val="superscript"/>
      <sz val="10"/>
      <name val="Times New Roman"/>
      <family val="1"/>
    </font>
    <font>
      <sz val="12"/>
      <name val="Times New Roman"/>
      <family val="1"/>
    </font>
    <font>
      <b/>
      <sz val="12"/>
      <name val="Times New Roman"/>
      <family val="1"/>
    </font>
    <font>
      <vertAlign val="superscript"/>
      <sz val="12"/>
      <name val="Times New Roman"/>
      <family val="1"/>
    </font>
    <font>
      <vertAlign val="subscript"/>
      <sz val="10"/>
      <name val="Times New Roman"/>
      <family val="1"/>
    </font>
    <font>
      <b/>
      <sz val="10"/>
      <name val="Arial"/>
      <family val="0"/>
    </font>
    <font>
      <b/>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0"/>
    </font>
    <font>
      <sz val="10"/>
      <name val="MS Sans Serif"/>
      <family val="0"/>
    </font>
    <font>
      <b/>
      <sz val="11"/>
      <color indexed="63"/>
      <name val="Calibri"/>
      <family val="2"/>
    </font>
    <font>
      <b/>
      <sz val="18"/>
      <color indexed="56"/>
      <name val="Cambria"/>
      <family val="2"/>
    </font>
    <font>
      <sz val="11"/>
      <color indexed="10"/>
      <name val="Calibri"/>
      <family val="2"/>
    </font>
    <font>
      <sz val="8"/>
      <name val="MS Sans Serif"/>
      <family val="0"/>
    </font>
    <font>
      <b/>
      <sz val="8"/>
      <name val="Times New Roman"/>
      <family val="1"/>
    </font>
    <font>
      <b/>
      <sz val="8"/>
      <color indexed="8"/>
      <name val="Times New Roman"/>
      <family val="1"/>
    </font>
    <font>
      <sz val="8"/>
      <name val="Times New Roman"/>
      <family val="1"/>
    </font>
    <font>
      <b/>
      <u val="single"/>
      <sz val="8"/>
      <name val="Times New Roman"/>
      <family val="1"/>
    </font>
    <font>
      <b/>
      <vertAlign val="subscript"/>
      <sz val="10"/>
      <name val="Times New Roman"/>
      <family val="1"/>
    </font>
    <font>
      <vertAlign val="subscrip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0" fillId="0" borderId="0" applyFont="0" applyFill="0" applyBorder="0" applyAlignment="0" applyProtection="0"/>
    <xf numFmtId="0" fontId="23" fillId="0" borderId="0" applyNumberFormat="0" applyFill="0" applyBorder="0" applyAlignment="0" applyProtection="0"/>
    <xf numFmtId="0" fontId="4" fillId="0" borderId="0">
      <alignment/>
      <protection/>
    </xf>
    <xf numFmtId="2" fontId="0" fillId="0" borderId="0" applyFont="0" applyFill="0" applyBorder="0" applyAlignment="0" applyProtection="0"/>
    <xf numFmtId="0" fontId="4" fillId="0" borderId="0">
      <alignment/>
      <protection/>
    </xf>
    <xf numFmtId="0" fontId="1" fillId="0" borderId="0" applyNumberFormat="0" applyFill="0" applyBorder="0" applyAlignment="0" applyProtection="0"/>
    <xf numFmtId="0" fontId="24" fillId="4" borderId="0" applyNumberFormat="0" applyBorder="0" applyAlignment="0" applyProtection="0"/>
    <xf numFmtId="0" fontId="5" fillId="0" borderId="0" applyAlignment="0">
      <protection/>
    </xf>
    <xf numFmtId="0" fontId="6" fillId="0" borderId="0" applyNumberFormat="0" applyFill="0" applyBorder="0" applyAlignment="0" applyProtection="0"/>
    <xf numFmtId="0" fontId="7" fillId="0" borderId="0" applyNumberFormat="0" applyFill="0" applyBorder="0" applyAlignment="0" applyProtection="0"/>
    <xf numFmtId="0" fontId="25" fillId="0" borderId="3"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22" borderId="0" applyNumberFormat="0" applyBorder="0" applyAlignment="0" applyProtection="0"/>
    <xf numFmtId="0" fontId="12" fillId="0" borderId="0">
      <alignment/>
      <protection/>
    </xf>
    <xf numFmtId="0" fontId="3" fillId="0" borderId="0">
      <alignment/>
      <protection/>
    </xf>
    <xf numFmtId="166" fontId="4" fillId="0" borderId="0">
      <alignment/>
      <protection/>
    </xf>
    <xf numFmtId="0" fontId="29" fillId="0" borderId="0">
      <alignment/>
      <protection/>
    </xf>
    <xf numFmtId="0" fontId="30" fillId="0" borderId="0">
      <alignment/>
      <protection/>
    </xf>
    <xf numFmtId="0" fontId="0" fillId="0" borderId="0">
      <alignment/>
      <protection/>
    </xf>
    <xf numFmtId="0" fontId="18" fillId="23" borderId="5" applyNumberFormat="0" applyFont="0" applyAlignment="0" applyProtection="0"/>
    <xf numFmtId="0" fontId="31" fillId="20" borderId="6"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7" applyNumberFormat="0" applyFont="0" applyFill="0" applyAlignment="0" applyProtection="0"/>
    <xf numFmtId="0" fontId="33" fillId="0" borderId="0" applyNumberFormat="0" applyFill="0" applyBorder="0" applyAlignment="0" applyProtection="0"/>
  </cellStyleXfs>
  <cellXfs count="173">
    <xf numFmtId="0" fontId="0" fillId="0" borderId="0" xfId="0" applyAlignment="1">
      <alignment/>
    </xf>
    <xf numFmtId="166" fontId="10" fillId="0" borderId="0" xfId="66" applyFont="1" applyAlignment="1">
      <alignment horizontal="left"/>
      <protection/>
    </xf>
    <xf numFmtId="166" fontId="11" fillId="0" borderId="0" xfId="66" applyFont="1" applyAlignment="1">
      <alignment horizontal="left"/>
      <protection/>
    </xf>
    <xf numFmtId="164" fontId="10" fillId="0" borderId="8" xfId="66" applyNumberFormat="1" applyFont="1" applyBorder="1" applyAlignment="1">
      <alignment horizontal="center"/>
      <protection/>
    </xf>
    <xf numFmtId="166" fontId="10" fillId="0" borderId="0" xfId="50" applyNumberFormat="1" applyFont="1" applyProtection="1">
      <alignment/>
      <protection/>
    </xf>
    <xf numFmtId="166" fontId="10" fillId="0" borderId="0" xfId="66" applyFont="1">
      <alignment/>
      <protection/>
    </xf>
    <xf numFmtId="166" fontId="10" fillId="0" borderId="0" xfId="66" applyFont="1" applyAlignment="1">
      <alignment horizontal="center"/>
      <protection/>
    </xf>
    <xf numFmtId="166" fontId="10" fillId="0" borderId="0" xfId="66" applyFont="1" applyBorder="1" applyAlignment="1">
      <alignment horizontal="left"/>
      <protection/>
    </xf>
    <xf numFmtId="166" fontId="10" fillId="0" borderId="0" xfId="66" applyFont="1" applyBorder="1" applyAlignment="1">
      <alignment horizontal="center"/>
      <protection/>
    </xf>
    <xf numFmtId="166" fontId="10" fillId="0" borderId="0" xfId="66" applyFont="1" applyAlignment="1">
      <alignment/>
      <protection/>
    </xf>
    <xf numFmtId="166" fontId="10" fillId="0" borderId="8" xfId="66" applyFont="1" applyBorder="1" applyAlignment="1">
      <alignment horizontal="center"/>
      <protection/>
    </xf>
    <xf numFmtId="1" fontId="10" fillId="0" borderId="8" xfId="66" applyNumberFormat="1" applyFont="1" applyBorder="1" applyAlignment="1">
      <alignment horizontal="center"/>
      <protection/>
    </xf>
    <xf numFmtId="166" fontId="10" fillId="0" borderId="9" xfId="66" applyFont="1" applyBorder="1" applyAlignment="1">
      <alignment horizontal="center"/>
      <protection/>
    </xf>
    <xf numFmtId="164" fontId="10" fillId="0" borderId="9" xfId="66" applyNumberFormat="1" applyFont="1" applyBorder="1" applyAlignment="1">
      <alignment horizontal="center"/>
      <protection/>
    </xf>
    <xf numFmtId="1" fontId="10" fillId="0" borderId="9" xfId="66" applyNumberFormat="1" applyFont="1" applyBorder="1" applyAlignment="1">
      <alignment horizontal="center"/>
      <protection/>
    </xf>
    <xf numFmtId="0" fontId="9" fillId="0" borderId="10" xfId="65" applyFont="1" applyBorder="1" applyAlignment="1">
      <alignment horizontal="center" vertical="center"/>
      <protection/>
    </xf>
    <xf numFmtId="0" fontId="9" fillId="0" borderId="11" xfId="65" applyFont="1" applyBorder="1" applyAlignment="1">
      <alignment horizontal="center" vertical="center"/>
      <protection/>
    </xf>
    <xf numFmtId="166" fontId="9" fillId="0" borderId="11" xfId="66" applyFont="1" applyBorder="1" applyAlignment="1">
      <alignment horizontal="left"/>
      <protection/>
    </xf>
    <xf numFmtId="166" fontId="9" fillId="0" borderId="9" xfId="66" applyFont="1" applyBorder="1" applyAlignment="1">
      <alignment horizontal="center"/>
      <protection/>
    </xf>
    <xf numFmtId="166" fontId="9" fillId="0" borderId="10" xfId="66" applyFont="1" applyBorder="1" applyAlignment="1">
      <alignment horizontal="center"/>
      <protection/>
    </xf>
    <xf numFmtId="166" fontId="9" fillId="0" borderId="11" xfId="66" applyFont="1" applyBorder="1" applyAlignment="1">
      <alignment horizontal="center"/>
      <protection/>
    </xf>
    <xf numFmtId="166" fontId="9" fillId="0" borderId="10" xfId="50" applyNumberFormat="1" applyFont="1" applyBorder="1" applyProtection="1">
      <alignment/>
      <protection/>
    </xf>
    <xf numFmtId="166" fontId="9" fillId="0" borderId="11" xfId="50" applyNumberFormat="1" applyFont="1" applyBorder="1" applyProtection="1">
      <alignment/>
      <protection/>
    </xf>
    <xf numFmtId="166" fontId="9" fillId="0" borderId="10" xfId="50" applyNumberFormat="1" applyFont="1" applyBorder="1" applyAlignment="1" applyProtection="1">
      <alignment horizontal="center" wrapText="1"/>
      <protection/>
    </xf>
    <xf numFmtId="166" fontId="9" fillId="0" borderId="11" xfId="50" applyNumberFormat="1" applyFont="1" applyBorder="1" applyAlignment="1" applyProtection="1">
      <alignment horizontal="center" wrapText="1"/>
      <protection/>
    </xf>
    <xf numFmtId="166" fontId="9" fillId="0" borderId="11" xfId="50" applyNumberFormat="1" applyFont="1" applyBorder="1" applyAlignment="1" applyProtection="1">
      <alignment horizontal="center"/>
      <protection/>
    </xf>
    <xf numFmtId="166" fontId="12" fillId="0" borderId="0" xfId="66" applyFont="1" applyAlignment="1">
      <alignment horizontal="left"/>
      <protection/>
    </xf>
    <xf numFmtId="166" fontId="12" fillId="0" borderId="0" xfId="66" applyFont="1">
      <alignment/>
      <protection/>
    </xf>
    <xf numFmtId="166" fontId="12" fillId="0" borderId="0" xfId="50" applyNumberFormat="1" applyFont="1" applyProtection="1">
      <alignment/>
      <protection/>
    </xf>
    <xf numFmtId="166" fontId="12" fillId="0" borderId="0" xfId="66" applyFont="1" applyAlignment="1">
      <alignment horizontal="center"/>
      <protection/>
    </xf>
    <xf numFmtId="166" fontId="12" fillId="0" borderId="0" xfId="66" applyFont="1" applyBorder="1" applyAlignment="1">
      <alignment horizontal="left"/>
      <protection/>
    </xf>
    <xf numFmtId="166" fontId="12" fillId="0" borderId="0" xfId="66" applyFont="1" applyBorder="1" applyAlignment="1">
      <alignment horizontal="center"/>
      <protection/>
    </xf>
    <xf numFmtId="166" fontId="13" fillId="0" borderId="0" xfId="66" applyFont="1" applyBorder="1" applyAlignment="1">
      <alignment horizontal="center"/>
      <protection/>
    </xf>
    <xf numFmtId="166" fontId="12" fillId="0" borderId="0" xfId="66" applyFont="1" applyAlignment="1">
      <alignment/>
      <protection/>
    </xf>
    <xf numFmtId="166" fontId="12" fillId="0" borderId="8" xfId="66" applyFont="1" applyBorder="1" applyAlignment="1">
      <alignment horizontal="left"/>
      <protection/>
    </xf>
    <xf numFmtId="166" fontId="12" fillId="0" borderId="8" xfId="66" applyFont="1" applyBorder="1" applyAlignment="1" quotePrefix="1">
      <alignment horizontal="center"/>
      <protection/>
    </xf>
    <xf numFmtId="166" fontId="12" fillId="0" borderId="8" xfId="66" applyFont="1" applyBorder="1" applyAlignment="1">
      <alignment horizontal="center"/>
      <protection/>
    </xf>
    <xf numFmtId="49" fontId="12" fillId="0" borderId="8" xfId="66" applyNumberFormat="1" applyFont="1" applyBorder="1" applyAlignment="1">
      <alignment horizontal="center"/>
      <protection/>
    </xf>
    <xf numFmtId="0" fontId="12" fillId="0" borderId="8" xfId="66" applyNumberFormat="1" applyFont="1" applyBorder="1" applyAlignment="1">
      <alignment horizontal="center"/>
      <protection/>
    </xf>
    <xf numFmtId="0" fontId="9" fillId="0" borderId="8" xfId="65" applyFont="1" applyBorder="1" applyAlignment="1">
      <alignment horizontal="center"/>
      <protection/>
    </xf>
    <xf numFmtId="0" fontId="9" fillId="0" borderId="8" xfId="65" applyFont="1" applyBorder="1" applyAlignment="1" quotePrefix="1">
      <alignment horizontal="center" wrapText="1"/>
      <protection/>
    </xf>
    <xf numFmtId="0" fontId="9" fillId="0" borderId="8" xfId="65" applyFont="1" applyBorder="1" applyAlignment="1">
      <alignment horizontal="center" wrapText="1"/>
      <protection/>
    </xf>
    <xf numFmtId="166" fontId="10" fillId="0" borderId="8" xfId="66" applyFont="1" applyBorder="1" applyAlignment="1">
      <alignment horizontal="left"/>
      <protection/>
    </xf>
    <xf numFmtId="49" fontId="10" fillId="0" borderId="8" xfId="66" applyNumberFormat="1" applyFont="1" applyBorder="1" applyAlignment="1">
      <alignment horizontal="center"/>
      <protection/>
    </xf>
    <xf numFmtId="11" fontId="10" fillId="0" borderId="8" xfId="66" applyNumberFormat="1" applyFont="1" applyBorder="1" applyAlignment="1">
      <alignment horizontal="center"/>
      <protection/>
    </xf>
    <xf numFmtId="11" fontId="10" fillId="0" borderId="8" xfId="66" applyNumberFormat="1" applyFont="1" applyBorder="1" applyAlignment="1" applyProtection="1">
      <alignment horizontal="center"/>
      <protection/>
    </xf>
    <xf numFmtId="49" fontId="10" fillId="0" borderId="8" xfId="66" applyNumberFormat="1" applyFont="1" applyBorder="1" applyAlignment="1" quotePrefix="1">
      <alignment horizontal="center"/>
      <protection/>
    </xf>
    <xf numFmtId="11" fontId="10" fillId="0" borderId="8" xfId="66" applyNumberFormat="1" applyFont="1" applyBorder="1" applyAlignment="1" quotePrefix="1">
      <alignment horizontal="center"/>
      <protection/>
    </xf>
    <xf numFmtId="166" fontId="10" fillId="0" borderId="8" xfId="66" applyFont="1" applyBorder="1" applyAlignment="1" quotePrefix="1">
      <alignment horizontal="left"/>
      <protection/>
    </xf>
    <xf numFmtId="0" fontId="10" fillId="0" borderId="8" xfId="66" applyNumberFormat="1" applyFont="1" applyBorder="1" applyAlignment="1">
      <alignment horizontal="center"/>
      <protection/>
    </xf>
    <xf numFmtId="0" fontId="10" fillId="0" borderId="8" xfId="66" applyNumberFormat="1" applyFont="1" applyBorder="1" applyAlignment="1" applyProtection="1">
      <alignment horizontal="center"/>
      <protection/>
    </xf>
    <xf numFmtId="166" fontId="10" fillId="0" borderId="8" xfId="66" applyFont="1" applyBorder="1" applyAlignment="1" quotePrefix="1">
      <alignment horizontal="center"/>
      <protection/>
    </xf>
    <xf numFmtId="166" fontId="12" fillId="0" borderId="8" xfId="66" applyFont="1" applyBorder="1" applyAlignment="1" quotePrefix="1">
      <alignment horizontal="left"/>
      <protection/>
    </xf>
    <xf numFmtId="0" fontId="13" fillId="0" borderId="8" xfId="65" applyFont="1" applyBorder="1" applyAlignment="1">
      <alignment horizontal="center"/>
      <protection/>
    </xf>
    <xf numFmtId="166" fontId="13" fillId="0" borderId="8" xfId="66" applyFont="1" applyBorder="1" applyAlignment="1">
      <alignment horizontal="center"/>
      <protection/>
    </xf>
    <xf numFmtId="0" fontId="12" fillId="0" borderId="8" xfId="66" applyNumberFormat="1" applyFont="1" applyBorder="1" applyAlignment="1" quotePrefix="1">
      <alignment horizontal="center"/>
      <protection/>
    </xf>
    <xf numFmtId="0" fontId="13" fillId="0" borderId="8" xfId="65" applyFont="1" applyBorder="1" applyAlignment="1">
      <alignment horizontal="center" wrapText="1"/>
      <protection/>
    </xf>
    <xf numFmtId="166" fontId="9" fillId="0" borderId="8" xfId="66" applyFont="1" applyBorder="1" applyAlignment="1">
      <alignment horizontal="left"/>
      <protection/>
    </xf>
    <xf numFmtId="0" fontId="10" fillId="0" borderId="8" xfId="65" applyFont="1" applyBorder="1" applyAlignment="1" quotePrefix="1">
      <alignment horizontal="center" wrapText="1"/>
      <protection/>
    </xf>
    <xf numFmtId="0" fontId="10" fillId="0" borderId="8" xfId="65" applyFont="1" applyBorder="1" applyAlignment="1">
      <alignment horizontal="center" wrapText="1"/>
      <protection/>
    </xf>
    <xf numFmtId="0" fontId="9" fillId="0" borderId="8" xfId="65" applyFont="1" applyBorder="1" applyAlignment="1" quotePrefix="1">
      <alignment horizontal="center"/>
      <protection/>
    </xf>
    <xf numFmtId="10" fontId="12" fillId="0" borderId="8" xfId="72" applyNumberFormat="1" applyFont="1" applyBorder="1" applyAlignment="1">
      <alignment horizontal="center"/>
    </xf>
    <xf numFmtId="1" fontId="12" fillId="0" borderId="8" xfId="66" applyNumberFormat="1" applyFont="1" applyBorder="1" applyAlignment="1">
      <alignment horizontal="center"/>
      <protection/>
    </xf>
    <xf numFmtId="0" fontId="9" fillId="0" borderId="8" xfId="65" applyFont="1" applyFill="1" applyBorder="1" applyAlignment="1">
      <alignment horizontal="center" wrapText="1"/>
      <protection/>
    </xf>
    <xf numFmtId="0" fontId="10" fillId="0" borderId="8" xfId="65" applyFont="1" applyFill="1" applyBorder="1" applyAlignment="1">
      <alignment horizontal="center" wrapText="1"/>
      <protection/>
    </xf>
    <xf numFmtId="11" fontId="10" fillId="0" borderId="8" xfId="66" applyNumberFormat="1" applyFont="1" applyFill="1" applyBorder="1" applyAlignment="1" applyProtection="1">
      <alignment horizontal="center"/>
      <protection/>
    </xf>
    <xf numFmtId="11" fontId="10" fillId="0" borderId="8" xfId="66" applyNumberFormat="1" applyFont="1" applyFill="1" applyBorder="1" applyAlignment="1">
      <alignment horizontal="center"/>
      <protection/>
    </xf>
    <xf numFmtId="0" fontId="10" fillId="0" borderId="8" xfId="66" applyNumberFormat="1" applyFont="1" applyFill="1" applyBorder="1" applyAlignment="1">
      <alignment horizontal="center"/>
      <protection/>
    </xf>
    <xf numFmtId="166" fontId="10" fillId="0" borderId="0" xfId="66" applyFont="1" applyFill="1" applyBorder="1" applyAlignment="1">
      <alignment horizontal="center"/>
      <protection/>
    </xf>
    <xf numFmtId="166" fontId="10" fillId="0" borderId="0" xfId="66" applyFont="1" applyFill="1">
      <alignment/>
      <protection/>
    </xf>
    <xf numFmtId="166" fontId="10" fillId="0" borderId="0" xfId="66" applyFont="1" applyFill="1" applyAlignment="1">
      <alignment/>
      <protection/>
    </xf>
    <xf numFmtId="166" fontId="9" fillId="0" borderId="8" xfId="66" applyFont="1" applyFill="1" applyBorder="1" applyAlignment="1">
      <alignment horizontal="center" wrapText="1"/>
      <protection/>
    </xf>
    <xf numFmtId="166" fontId="10" fillId="0" borderId="8" xfId="66" applyFont="1" applyFill="1" applyBorder="1" applyAlignment="1">
      <alignment horizontal="centerContinuous"/>
      <protection/>
    </xf>
    <xf numFmtId="166" fontId="10" fillId="0" borderId="8" xfId="66" applyFont="1" applyFill="1" applyBorder="1" applyAlignment="1">
      <alignment horizontal="center"/>
      <protection/>
    </xf>
    <xf numFmtId="166" fontId="10" fillId="0" borderId="8" xfId="66" applyFont="1" applyFill="1" applyBorder="1" applyAlignment="1" quotePrefix="1">
      <alignment horizontal="center"/>
      <protection/>
    </xf>
    <xf numFmtId="0" fontId="10" fillId="0" borderId="8" xfId="66" applyNumberFormat="1" applyFont="1" applyFill="1" applyBorder="1" applyAlignment="1" quotePrefix="1">
      <alignment horizontal="center"/>
      <protection/>
    </xf>
    <xf numFmtId="166" fontId="10" fillId="0" borderId="0" xfId="66" applyFont="1" applyFill="1" applyAlignment="1">
      <alignment horizontal="center"/>
      <protection/>
    </xf>
    <xf numFmtId="166" fontId="10" fillId="0" borderId="8" xfId="66" applyFont="1" applyFill="1" applyBorder="1" applyAlignment="1">
      <alignment/>
      <protection/>
    </xf>
    <xf numFmtId="0" fontId="10" fillId="0" borderId="9" xfId="66" applyNumberFormat="1" applyFont="1" applyFill="1" applyBorder="1" applyAlignment="1">
      <alignment horizontal="center"/>
      <protection/>
    </xf>
    <xf numFmtId="165" fontId="10" fillId="0" borderId="8" xfId="66" applyNumberFormat="1" applyFont="1" applyFill="1" applyBorder="1" applyAlignment="1">
      <alignment horizontal="center"/>
      <protection/>
    </xf>
    <xf numFmtId="0" fontId="9" fillId="0" borderId="10" xfId="65" applyFont="1" applyFill="1" applyBorder="1" applyAlignment="1">
      <alignment horizontal="center"/>
      <protection/>
    </xf>
    <xf numFmtId="166" fontId="9" fillId="0" borderId="10" xfId="66" applyFont="1" applyFill="1" applyBorder="1" applyAlignment="1">
      <alignment horizontal="center" wrapText="1"/>
      <protection/>
    </xf>
    <xf numFmtId="0" fontId="9" fillId="0" borderId="9" xfId="65" applyFont="1" applyFill="1" applyBorder="1" applyAlignment="1">
      <alignment horizontal="center"/>
      <protection/>
    </xf>
    <xf numFmtId="166" fontId="10" fillId="0" borderId="9" xfId="66" applyFont="1" applyFill="1" applyBorder="1" applyAlignment="1">
      <alignment horizontal="center" vertical="center"/>
      <protection/>
    </xf>
    <xf numFmtId="166" fontId="9" fillId="0" borderId="9" xfId="66" applyFont="1" applyFill="1" applyBorder="1" applyAlignment="1">
      <alignment horizontal="center" vertical="center"/>
      <protection/>
    </xf>
    <xf numFmtId="0" fontId="10" fillId="0" borderId="8" xfId="65" applyFont="1" applyFill="1" applyBorder="1" applyAlignment="1" quotePrefix="1">
      <alignment horizontal="left"/>
      <protection/>
    </xf>
    <xf numFmtId="3" fontId="10" fillId="0" borderId="8" xfId="66" applyNumberFormat="1" applyFont="1" applyFill="1" applyBorder="1" applyAlignment="1">
      <alignment horizontal="center" vertical="center"/>
      <protection/>
    </xf>
    <xf numFmtId="3" fontId="10" fillId="0" borderId="8" xfId="66" applyNumberFormat="1" applyFont="1" applyFill="1" applyBorder="1" applyAlignment="1" quotePrefix="1">
      <alignment horizontal="center" vertical="center"/>
      <protection/>
    </xf>
    <xf numFmtId="166" fontId="10" fillId="0" borderId="8" xfId="66" applyFont="1" applyFill="1" applyBorder="1" applyAlignment="1">
      <alignment horizontal="center" vertical="center"/>
      <protection/>
    </xf>
    <xf numFmtId="0" fontId="10" fillId="0" borderId="8" xfId="65" applyFont="1" applyFill="1" applyBorder="1" applyAlignment="1">
      <alignment horizontal="left"/>
      <protection/>
    </xf>
    <xf numFmtId="1" fontId="10" fillId="0" borderId="8" xfId="66" applyNumberFormat="1" applyFont="1" applyFill="1" applyBorder="1" applyAlignment="1">
      <alignment horizontal="center" vertical="center"/>
      <protection/>
    </xf>
    <xf numFmtId="166" fontId="11" fillId="0" borderId="0" xfId="66" applyFont="1" applyFill="1" applyAlignment="1">
      <alignment horizontal="left"/>
      <protection/>
    </xf>
    <xf numFmtId="166" fontId="10" fillId="0" borderId="0" xfId="66" applyFont="1" applyFill="1" applyAlignment="1">
      <alignment horizontal="left"/>
      <protection/>
    </xf>
    <xf numFmtId="11" fontId="12" fillId="0" borderId="8" xfId="66" applyNumberFormat="1" applyFont="1" applyBorder="1" applyAlignment="1">
      <alignment horizontal="center"/>
      <protection/>
    </xf>
    <xf numFmtId="164" fontId="12" fillId="0" borderId="8" xfId="66" applyNumberFormat="1" applyFont="1" applyBorder="1" applyAlignment="1">
      <alignment horizontal="center"/>
      <protection/>
    </xf>
    <xf numFmtId="170" fontId="10" fillId="0" borderId="8" xfId="66" applyNumberFormat="1" applyFont="1" applyFill="1" applyBorder="1" applyAlignment="1">
      <alignment horizontal="center"/>
      <protection/>
    </xf>
    <xf numFmtId="169" fontId="10" fillId="0" borderId="8" xfId="66" applyNumberFormat="1" applyFont="1" applyFill="1" applyBorder="1" applyAlignment="1">
      <alignment horizontal="center"/>
      <protection/>
    </xf>
    <xf numFmtId="166" fontId="12" fillId="0" borderId="8" xfId="66" applyFont="1" applyFill="1" applyBorder="1" applyAlignment="1">
      <alignment horizontal="center"/>
      <protection/>
    </xf>
    <xf numFmtId="166" fontId="14" fillId="0" borderId="0" xfId="66" applyFont="1" applyAlignment="1">
      <alignment horizontal="left"/>
      <protection/>
    </xf>
    <xf numFmtId="0" fontId="35" fillId="0" borderId="10" xfId="69" applyFont="1" applyFill="1" applyBorder="1" applyAlignment="1">
      <alignment horizontal="center" wrapText="1"/>
      <protection/>
    </xf>
    <xf numFmtId="0" fontId="36" fillId="0" borderId="10" xfId="67" applyFont="1" applyFill="1" applyBorder="1" applyAlignment="1">
      <alignment horizontal="center"/>
      <protection/>
    </xf>
    <xf numFmtId="0" fontId="36" fillId="0" borderId="10" xfId="67" applyNumberFormat="1" applyFont="1" applyFill="1" applyBorder="1" applyAlignment="1">
      <alignment horizontal="center"/>
      <protection/>
    </xf>
    <xf numFmtId="0" fontId="36" fillId="0" borderId="10" xfId="67" applyNumberFormat="1" applyFont="1" applyFill="1" applyBorder="1" applyAlignment="1">
      <alignment horizontal="center" wrapText="1"/>
      <protection/>
    </xf>
    <xf numFmtId="0" fontId="37" fillId="0" borderId="0" xfId="68" applyFont="1" applyFill="1">
      <alignment/>
      <protection/>
    </xf>
    <xf numFmtId="0" fontId="36" fillId="0" borderId="9" xfId="67" applyFont="1" applyFill="1" applyBorder="1" applyAlignment="1">
      <alignment horizontal="center"/>
      <protection/>
    </xf>
    <xf numFmtId="0" fontId="36" fillId="0" borderId="9" xfId="67" applyNumberFormat="1" applyFont="1" applyFill="1" applyBorder="1" applyAlignment="1">
      <alignment horizontal="center"/>
      <protection/>
    </xf>
    <xf numFmtId="0" fontId="35" fillId="0" borderId="12" xfId="64" applyFont="1" applyFill="1" applyBorder="1" applyAlignment="1">
      <alignment horizontal="center"/>
      <protection/>
    </xf>
    <xf numFmtId="0" fontId="35" fillId="0" borderId="13" xfId="64" applyFont="1" applyFill="1" applyBorder="1" applyAlignment="1">
      <alignment horizontal="center"/>
      <protection/>
    </xf>
    <xf numFmtId="0" fontId="35" fillId="0" borderId="14" xfId="64" applyFont="1" applyFill="1" applyBorder="1" applyAlignment="1">
      <alignment horizontal="center"/>
      <protection/>
    </xf>
    <xf numFmtId="0" fontId="37" fillId="0" borderId="0" xfId="68" applyFont="1" applyFill="1" applyAlignment="1">
      <alignment/>
      <protection/>
    </xf>
    <xf numFmtId="0" fontId="37" fillId="0" borderId="9" xfId="69" applyNumberFormat="1" applyFont="1" applyFill="1" applyBorder="1" applyAlignment="1">
      <alignment horizontal="center" vertical="center"/>
      <protection/>
    </xf>
    <xf numFmtId="9" fontId="37" fillId="0" borderId="9" xfId="72" applyNumberFormat="1" applyFont="1" applyFill="1" applyBorder="1" applyAlignment="1">
      <alignment horizontal="center" vertical="center"/>
    </xf>
    <xf numFmtId="0" fontId="37" fillId="0" borderId="8" xfId="69" applyNumberFormat="1" applyFont="1" applyFill="1" applyBorder="1" applyAlignment="1">
      <alignment horizontal="center" vertical="center"/>
      <protection/>
    </xf>
    <xf numFmtId="0" fontId="37" fillId="0" borderId="0" xfId="68" applyFont="1" applyFill="1" applyAlignment="1">
      <alignment vertical="center"/>
      <protection/>
    </xf>
    <xf numFmtId="0" fontId="37" fillId="0" borderId="13" xfId="69" applyFont="1" applyFill="1" applyBorder="1" applyAlignment="1">
      <alignment vertical="center"/>
      <protection/>
    </xf>
    <xf numFmtId="168" fontId="37" fillId="0" borderId="9" xfId="72" applyNumberFormat="1" applyFont="1" applyFill="1" applyBorder="1" applyAlignment="1">
      <alignment horizontal="center" vertical="center"/>
    </xf>
    <xf numFmtId="0" fontId="37" fillId="0" borderId="12" xfId="68" applyNumberFormat="1" applyFont="1" applyFill="1" applyBorder="1" applyAlignment="1">
      <alignment horizontal="center" vertical="center"/>
      <protection/>
    </xf>
    <xf numFmtId="0" fontId="37" fillId="0" borderId="13" xfId="68" applyFont="1" applyFill="1" applyBorder="1" applyAlignment="1">
      <alignment vertical="center"/>
      <protection/>
    </xf>
    <xf numFmtId="0" fontId="35" fillId="0" borderId="11" xfId="69" applyFont="1" applyFill="1" applyBorder="1" applyAlignment="1">
      <alignment horizontal="center" vertical="center" wrapText="1"/>
      <protection/>
    </xf>
    <xf numFmtId="0" fontId="37" fillId="0" borderId="8" xfId="68" applyNumberFormat="1" applyFont="1" applyFill="1" applyBorder="1" applyAlignment="1">
      <alignment horizontal="center" vertical="center"/>
      <protection/>
    </xf>
    <xf numFmtId="0" fontId="37" fillId="0" borderId="8" xfId="68" applyNumberFormat="1" applyFont="1" applyFill="1" applyBorder="1" applyAlignment="1" quotePrefix="1">
      <alignment horizontal="center" vertical="center"/>
      <protection/>
    </xf>
    <xf numFmtId="0" fontId="37" fillId="0" borderId="8" xfId="69" applyNumberFormat="1" applyFont="1" applyFill="1" applyBorder="1" applyAlignment="1" quotePrefix="1">
      <alignment horizontal="center" vertical="center"/>
      <protection/>
    </xf>
    <xf numFmtId="0" fontId="35" fillId="0" borderId="10" xfId="68" applyFont="1" applyFill="1" applyBorder="1" applyAlignment="1">
      <alignment horizontal="center" vertical="center"/>
      <protection/>
    </xf>
    <xf numFmtId="0" fontId="35" fillId="0" borderId="11" xfId="68" applyFont="1" applyFill="1" applyBorder="1" applyAlignment="1">
      <alignment horizontal="center" vertical="center"/>
      <protection/>
    </xf>
    <xf numFmtId="0" fontId="37" fillId="0" borderId="11" xfId="68" applyFont="1" applyFill="1" applyBorder="1" applyAlignment="1">
      <alignment vertical="center"/>
      <protection/>
    </xf>
    <xf numFmtId="0" fontId="35" fillId="0" borderId="10" xfId="69" applyFont="1" applyFill="1" applyBorder="1" applyAlignment="1">
      <alignment horizontal="center" vertical="center" wrapText="1"/>
      <protection/>
    </xf>
    <xf numFmtId="0" fontId="35" fillId="0" borderId="9" xfId="69" applyFont="1" applyFill="1" applyBorder="1" applyAlignment="1">
      <alignment horizontal="center" vertical="center" wrapText="1"/>
      <protection/>
    </xf>
    <xf numFmtId="0" fontId="37" fillId="0" borderId="13" xfId="0" applyFont="1" applyFill="1" applyBorder="1" applyAlignment="1">
      <alignment/>
    </xf>
    <xf numFmtId="0" fontId="38" fillId="0" borderId="0" xfId="0" applyFont="1" applyFill="1" applyBorder="1" applyAlignment="1">
      <alignment/>
    </xf>
    <xf numFmtId="0" fontId="37" fillId="0" borderId="0" xfId="68" applyFont="1" applyFill="1" applyAlignment="1">
      <alignment horizontal="center" vertical="center"/>
      <protection/>
    </xf>
    <xf numFmtId="0" fontId="37" fillId="0" borderId="0" xfId="68" applyNumberFormat="1" applyFont="1" applyFill="1" applyAlignment="1">
      <alignment horizontal="center" vertical="center"/>
      <protection/>
    </xf>
    <xf numFmtId="0" fontId="37" fillId="0" borderId="0" xfId="0" applyFont="1" applyFill="1" applyAlignment="1">
      <alignment horizontal="left"/>
    </xf>
    <xf numFmtId="0" fontId="37" fillId="0" borderId="0" xfId="69" applyFont="1" applyFill="1" applyAlignment="1" quotePrefix="1">
      <alignment vertical="center"/>
      <protection/>
    </xf>
    <xf numFmtId="0" fontId="37" fillId="0" borderId="0" xfId="0" applyFont="1" applyFill="1" applyAlignment="1">
      <alignment/>
    </xf>
    <xf numFmtId="0" fontId="37" fillId="0" borderId="0" xfId="69" applyFont="1" applyFill="1" applyAlignment="1">
      <alignment vertical="center"/>
      <protection/>
    </xf>
    <xf numFmtId="0" fontId="37" fillId="0" borderId="0" xfId="69" applyFont="1" applyFill="1" applyAlignment="1">
      <alignment/>
      <protection/>
    </xf>
    <xf numFmtId="0" fontId="37" fillId="0" borderId="0" xfId="68" applyFont="1" applyFill="1" applyAlignment="1">
      <alignment horizontal="center"/>
      <protection/>
    </xf>
    <xf numFmtId="0" fontId="37" fillId="0" borderId="0" xfId="68" applyNumberFormat="1" applyFont="1" applyFill="1" applyAlignment="1">
      <alignment horizontal="center"/>
      <protection/>
    </xf>
    <xf numFmtId="11" fontId="37" fillId="0" borderId="0" xfId="68" applyNumberFormat="1" applyFont="1" applyFill="1" applyAlignment="1">
      <alignment vertical="center"/>
      <protection/>
    </xf>
    <xf numFmtId="0" fontId="37" fillId="0" borderId="8" xfId="68" applyFont="1" applyFill="1" applyBorder="1" applyAlignment="1">
      <alignment horizontal="center" vertical="center"/>
      <protection/>
    </xf>
    <xf numFmtId="164" fontId="37" fillId="0" borderId="8" xfId="68" applyNumberFormat="1" applyFont="1" applyFill="1" applyBorder="1" applyAlignment="1">
      <alignment horizontal="center" vertical="center"/>
      <protection/>
    </xf>
    <xf numFmtId="0" fontId="37" fillId="0" borderId="0" xfId="0" applyFont="1" applyFill="1" applyBorder="1" applyAlignment="1">
      <alignment/>
    </xf>
    <xf numFmtId="0" fontId="37" fillId="0" borderId="8" xfId="68" applyFont="1" applyFill="1" applyBorder="1" applyAlignment="1" quotePrefix="1">
      <alignment horizontal="center" vertical="center"/>
      <protection/>
    </xf>
    <xf numFmtId="0" fontId="37" fillId="0" borderId="15" xfId="68" applyFont="1" applyFill="1" applyBorder="1" applyAlignment="1">
      <alignment vertical="center"/>
      <protection/>
    </xf>
    <xf numFmtId="0" fontId="9" fillId="0" borderId="8" xfId="65" applyFont="1" applyFill="1" applyBorder="1" applyAlignment="1" quotePrefix="1">
      <alignment horizontal="center" wrapText="1"/>
      <protection/>
    </xf>
    <xf numFmtId="0" fontId="36" fillId="0" borderId="16" xfId="67" applyFont="1" applyFill="1" applyBorder="1" applyAlignment="1">
      <alignment horizontal="center" wrapText="1"/>
      <protection/>
    </xf>
    <xf numFmtId="0" fontId="36" fillId="0" borderId="12" xfId="67" applyFont="1" applyFill="1" applyBorder="1" applyAlignment="1">
      <alignment horizontal="center"/>
      <protection/>
    </xf>
    <xf numFmtId="0" fontId="35" fillId="0" borderId="9" xfId="69" applyFont="1" applyFill="1" applyBorder="1" applyAlignment="1">
      <alignment horizontal="center"/>
      <protection/>
    </xf>
    <xf numFmtId="0" fontId="35" fillId="0" borderId="8" xfId="69" applyFont="1" applyFill="1" applyBorder="1" applyAlignment="1">
      <alignment horizontal="center" vertical="center"/>
      <protection/>
    </xf>
    <xf numFmtId="0" fontId="37" fillId="0" borderId="9" xfId="68" applyFont="1" applyFill="1" applyBorder="1" applyAlignment="1">
      <alignment vertical="center"/>
      <protection/>
    </xf>
    <xf numFmtId="0" fontId="35" fillId="0" borderId="8" xfId="69" applyFont="1" applyFill="1" applyBorder="1" applyAlignment="1">
      <alignment horizontal="center" vertical="center" wrapText="1"/>
      <protection/>
    </xf>
    <xf numFmtId="166" fontId="12" fillId="0" borderId="0" xfId="50" applyNumberFormat="1" applyFont="1" applyAlignment="1" applyProtection="1">
      <alignment/>
      <protection/>
    </xf>
    <xf numFmtId="0" fontId="9" fillId="0" borderId="10" xfId="66" applyNumberFormat="1" applyFont="1" applyFill="1" applyBorder="1" applyAlignment="1" quotePrefix="1">
      <alignment horizontal="center" wrapText="1"/>
      <protection/>
    </xf>
    <xf numFmtId="0" fontId="9" fillId="0" borderId="10" xfId="66" applyNumberFormat="1" applyFont="1" applyFill="1" applyBorder="1" applyAlignment="1">
      <alignment horizontal="center" wrapText="1"/>
      <protection/>
    </xf>
    <xf numFmtId="0" fontId="16" fillId="0" borderId="9" xfId="0" applyNumberFormat="1" applyFont="1" applyFill="1" applyBorder="1" applyAlignment="1">
      <alignment horizontal="center" vertical="center"/>
    </xf>
    <xf numFmtId="0" fontId="10" fillId="0" borderId="8" xfId="66" applyNumberFormat="1" applyFont="1" applyFill="1" applyBorder="1" applyAlignment="1">
      <alignment horizontal="center" vertical="center"/>
      <protection/>
    </xf>
    <xf numFmtId="0" fontId="10" fillId="0" borderId="8" xfId="66" applyNumberFormat="1" applyFont="1" applyFill="1" applyBorder="1" applyAlignment="1" quotePrefix="1">
      <alignment horizontal="center" vertical="center"/>
      <protection/>
    </xf>
    <xf numFmtId="0" fontId="10" fillId="0" borderId="0" xfId="66" applyNumberFormat="1" applyFont="1">
      <alignment/>
      <protection/>
    </xf>
    <xf numFmtId="0" fontId="10" fillId="0" borderId="0" xfId="66" applyNumberFormat="1" applyFont="1" applyFill="1">
      <alignment/>
      <protection/>
    </xf>
    <xf numFmtId="166" fontId="9" fillId="0" borderId="0" xfId="66" applyFont="1" applyAlignment="1">
      <alignment horizontal="centerContinuous"/>
      <protection/>
    </xf>
    <xf numFmtId="166" fontId="10" fillId="0" borderId="0" xfId="66" applyFont="1" applyAlignment="1">
      <alignment horizontal="centerContinuous"/>
      <protection/>
    </xf>
    <xf numFmtId="0" fontId="10" fillId="0" borderId="0" xfId="66" applyNumberFormat="1" applyFont="1" applyAlignment="1">
      <alignment horizontal="centerContinuous"/>
      <protection/>
    </xf>
    <xf numFmtId="166" fontId="9" fillId="0" borderId="0" xfId="66" applyFont="1" applyFill="1" applyAlignment="1">
      <alignment horizontal="centerContinuous"/>
      <protection/>
    </xf>
    <xf numFmtId="166" fontId="10" fillId="0" borderId="0" xfId="66" applyFont="1" applyFill="1" applyAlignment="1">
      <alignment horizontal="centerContinuous"/>
      <protection/>
    </xf>
    <xf numFmtId="0" fontId="10" fillId="0" borderId="0" xfId="66" applyNumberFormat="1" applyFont="1" applyFill="1" applyAlignment="1">
      <alignment horizontal="centerContinuous"/>
      <protection/>
    </xf>
    <xf numFmtId="0" fontId="35" fillId="0" borderId="14" xfId="64" applyFont="1" applyFill="1" applyBorder="1" applyAlignment="1">
      <alignment horizontal="center" vertical="center" wrapText="1"/>
      <protection/>
    </xf>
    <xf numFmtId="0" fontId="37" fillId="0" borderId="14" xfId="64" applyFont="1" applyFill="1" applyBorder="1" applyAlignment="1">
      <alignment horizontal="center" vertical="center"/>
      <protection/>
    </xf>
    <xf numFmtId="0" fontId="37" fillId="0" borderId="13" xfId="64" applyFont="1" applyFill="1" applyBorder="1" applyAlignment="1">
      <alignment horizontal="center" vertical="center"/>
      <protection/>
    </xf>
    <xf numFmtId="0" fontId="35" fillId="0" borderId="17" xfId="64" applyFont="1" applyFill="1" applyBorder="1" applyAlignment="1">
      <alignment horizontal="center" vertical="center"/>
      <protection/>
    </xf>
    <xf numFmtId="0" fontId="13" fillId="0" borderId="10" xfId="65" applyFont="1" applyBorder="1" applyAlignment="1">
      <alignment horizontal="center"/>
      <protection/>
    </xf>
    <xf numFmtId="0" fontId="13" fillId="0" borderId="9" xfId="65" applyFont="1" applyBorder="1" applyAlignment="1">
      <alignment horizontal="center"/>
      <protection/>
    </xf>
    <xf numFmtId="0" fontId="13" fillId="0" borderId="10" xfId="65" applyFont="1" applyBorder="1" applyAlignment="1">
      <alignment horizontal="center" wrapText="1"/>
      <protection/>
    </xf>
    <xf numFmtId="0" fontId="10" fillId="0" borderId="8" xfId="65" applyFont="1" applyFill="1" applyBorder="1" applyAlignment="1" quotePrefix="1">
      <alignment horizont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7 - Style1" xfId="50"/>
    <cellStyle name="Fixed" xfId="51"/>
    <cellStyle name="Fixed2 - Style2" xfId="52"/>
    <cellStyle name="Followed Hyperlink" xfId="53"/>
    <cellStyle name="Good" xfId="54"/>
    <cellStyle name="head" xfId="55"/>
    <cellStyle name="Heading 1" xfId="56"/>
    <cellStyle name="Heading 2" xfId="57"/>
    <cellStyle name="Heading 3" xfId="58"/>
    <cellStyle name="Heading 4" xfId="59"/>
    <cellStyle name="Hyperlink" xfId="60"/>
    <cellStyle name="Input" xfId="61"/>
    <cellStyle name="Linked Cell" xfId="62"/>
    <cellStyle name="Neutral" xfId="63"/>
    <cellStyle name="Normal_BRC Supplemental Shallow Background Report_Tables" xfId="64"/>
    <cellStyle name="Normal_SESOIL Inputs" xfId="65"/>
    <cellStyle name="Normal_SESOIL Tables_DRAFT" xfId="66"/>
    <cellStyle name="Normal_Sheet1" xfId="67"/>
    <cellStyle name="Normal_Table 1_Rev1" xfId="68"/>
    <cellStyle name="Normal_Table 1-1 Analytical Program" xfId="69"/>
    <cellStyle name="Note" xfId="70"/>
    <cellStyle name="Output" xfId="71"/>
    <cellStyle name="Percent" xfId="72"/>
    <cellStyle name="Title" xfId="73"/>
    <cellStyle name="Total" xfId="74"/>
    <cellStyle name="Warning Text" xfId="75"/>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externalLink" Target="externalLinks/externalLink21.xml" /><Relationship Id="rId34" Type="http://schemas.openxmlformats.org/officeDocument/2006/relationships/externalLink" Target="externalLinks/externalLink22.xml" /><Relationship Id="rId35" Type="http://schemas.openxmlformats.org/officeDocument/2006/relationships/externalLink" Target="externalLinks/externalLink23.xml" /><Relationship Id="rId36" Type="http://schemas.openxmlformats.org/officeDocument/2006/relationships/externalLink" Target="externalLinks/externalLink24.xml" /><Relationship Id="rId37" Type="http://schemas.openxmlformats.org/officeDocument/2006/relationships/externalLink" Target="externalLinks/externalLink25.xml" /><Relationship Id="rId38" Type="http://schemas.openxmlformats.org/officeDocument/2006/relationships/externalLink" Target="externalLinks/externalLink26.xml" /><Relationship Id="rId39" Type="http://schemas.openxmlformats.org/officeDocument/2006/relationships/externalLink" Target="externalLinks/externalLink27.xml" /><Relationship Id="rId40" Type="http://schemas.openxmlformats.org/officeDocument/2006/relationships/externalLink" Target="externalLinks/externalLink28.xml" /><Relationship Id="rId41" Type="http://schemas.openxmlformats.org/officeDocument/2006/relationships/externalLink" Target="externalLinks/externalLink29.xml" /><Relationship Id="rId42" Type="http://schemas.openxmlformats.org/officeDocument/2006/relationships/externalLink" Target="externalLinks/externalLink30.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4</xdr:col>
      <xdr:colOff>0</xdr:colOff>
      <xdr:row>19</xdr:row>
      <xdr:rowOff>0</xdr:rowOff>
    </xdr:to>
    <xdr:sp>
      <xdr:nvSpPr>
        <xdr:cNvPr id="1" name="TextBox 1"/>
        <xdr:cNvSpPr txBox="1">
          <a:spLocks noChangeArrowheads="1"/>
        </xdr:cNvSpPr>
      </xdr:nvSpPr>
      <xdr:spPr>
        <a:xfrm>
          <a:off x="6057900" y="3743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22</xdr:row>
      <xdr:rowOff>0</xdr:rowOff>
    </xdr:from>
    <xdr:to>
      <xdr:col>12</xdr:col>
      <xdr:colOff>0</xdr:colOff>
      <xdr:row>22</xdr:row>
      <xdr:rowOff>0</xdr:rowOff>
    </xdr:to>
    <xdr:sp>
      <xdr:nvSpPr>
        <xdr:cNvPr id="1" name="TextBox 1"/>
        <xdr:cNvSpPr txBox="1">
          <a:spLocks noChangeArrowheads="1"/>
        </xdr:cNvSpPr>
      </xdr:nvSpPr>
      <xdr:spPr>
        <a:xfrm>
          <a:off x="11772900" y="38004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xdr:row>
      <xdr:rowOff>0</xdr:rowOff>
    </xdr:from>
    <xdr:to>
      <xdr:col>3</xdr:col>
      <xdr:colOff>0</xdr:colOff>
      <xdr:row>29</xdr:row>
      <xdr:rowOff>0</xdr:rowOff>
    </xdr:to>
    <xdr:sp>
      <xdr:nvSpPr>
        <xdr:cNvPr id="1" name="TextBox 1"/>
        <xdr:cNvSpPr txBox="1">
          <a:spLocks noChangeArrowheads="1"/>
        </xdr:cNvSpPr>
      </xdr:nvSpPr>
      <xdr:spPr>
        <a:xfrm>
          <a:off x="5210175" y="5486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31</xdr:row>
      <xdr:rowOff>0</xdr:rowOff>
    </xdr:from>
    <xdr:to>
      <xdr:col>13</xdr:col>
      <xdr:colOff>0</xdr:colOff>
      <xdr:row>31</xdr:row>
      <xdr:rowOff>0</xdr:rowOff>
    </xdr:to>
    <xdr:sp>
      <xdr:nvSpPr>
        <xdr:cNvPr id="1" name="TextBox 1"/>
        <xdr:cNvSpPr txBox="1">
          <a:spLocks noChangeArrowheads="1"/>
        </xdr:cNvSpPr>
      </xdr:nvSpPr>
      <xdr:spPr>
        <a:xfrm>
          <a:off x="10725150" y="541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3</xdr:col>
      <xdr:colOff>0</xdr:colOff>
      <xdr:row>20</xdr:row>
      <xdr:rowOff>0</xdr:rowOff>
    </xdr:to>
    <xdr:sp>
      <xdr:nvSpPr>
        <xdr:cNvPr id="1" name="TextBox 1"/>
        <xdr:cNvSpPr txBox="1">
          <a:spLocks noChangeArrowheads="1"/>
        </xdr:cNvSpPr>
      </xdr:nvSpPr>
      <xdr:spPr>
        <a:xfrm>
          <a:off x="5210175" y="3752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TextBox 1"/>
        <xdr:cNvSpPr txBox="1">
          <a:spLocks noChangeArrowheads="1"/>
        </xdr:cNvSpPr>
      </xdr:nvSpPr>
      <xdr:spPr>
        <a:xfrm>
          <a:off x="18554700"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xtBox 1"/>
        <xdr:cNvSpPr txBox="1">
          <a:spLocks noChangeArrowheads="1"/>
        </xdr:cNvSpPr>
      </xdr:nvSpPr>
      <xdr:spPr>
        <a:xfrm>
          <a:off x="15163800"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xtBox 1"/>
        <xdr:cNvSpPr txBox="1">
          <a:spLocks noChangeArrowheads="1"/>
        </xdr:cNvSpPr>
      </xdr:nvSpPr>
      <xdr:spPr>
        <a:xfrm>
          <a:off x="15163800"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ERM-BU\BRC-BEC\Mohawk\Mohawk%20HRA\Rev0\CD\Appendix%20I\Mohawk%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CRAMENTO\Projects\Tox\Misc\Chevron%20Lake%20Union\RiskCal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KSALMON\VADOSOL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Projects\Folsom%20Cordova%20School%20District\Draft%20Folsom%20Cordova%20tables_v8_Sv%20added_re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ToxRiskProjects\Honeywell\Individual%20Projects\LCP%20Chemicals%20Site-Brunswick%20Georgia\Revised%20Upland%20Quadrangle%20HRA\April%202006\excavation%20worker_v1_RM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ToxRiskProjects\Western%20Zirconium\COPC%20Screening\1e-6%20RBSLs%20workers%20only_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Projects\WallaceKuhl\Stonehaven\Draft%20Stonehaven%20tables_v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Projects\WallaceKuhl\The%20Trap\June%202007%20Revised%20Draft\Draft%20Trap%20tables_v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ussac1s01\NRII\DOCUME~1\sxdittma\LOCALS~1\Temp\C.Lotus.Notes.Data\Modeling\SG-ADV-Commercia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LAUSD\Belmont\TEAMLINK\STAGING\CLEANU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LAUSD\Belmont\TEAMLINK\STAGING\CLEANU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ToxRiskProjects\BMI-Henderson\Work%20Plan\2002\Sunset%20North%20(Wiesner%20Russell)\Sunset%20North-Confirm\Remed.%20Ponds%2095UCL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LAUSD\Belmont\TEAMLINK\STAGING\DATA\ALL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Borrow%20Area%20Risk%20Calculation_20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ussac1s01\NRII\DEI\Sac%20Industrial\ToxRiskProjects\BMI-Henderson\TRECO\Table%204%20COPC.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ussac1s01\NRII\ToxRiskProjects\BMI-Henderson\Work%20Plan\2002\Sunset%20North%20(Wiesner%20Russell)\Sunset%20North-Confirm\Remed.%20Ponds%2095UCL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esacdc02\dataSAC\ToxRiskProjects\Western%20Zirconium\Revised%20Draft%20WZ%20Non-pond%20Risk%20Assessment\industrial%20worker_0_10_v1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Wesacdc02\dataSAC\ToxRiskProjects\Western%20Zirconium\COPC%20Screening\1e-6%20RBSLs%20workers%20only_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Wesacdc02\dataSAC\ToxRiskProjects\Cropcalcs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Wesacdc02\dataSAC\Projects\Folsom%20Cordova%20School%20District\Draft%20Folsom%20Cordova%20tables_v8_Sv%20added_rev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Wesacdc02\dataSAC\ToxRiskProjects\Honeywell\Individual%20Projects\LCP%20Chemicals%20Site-Brunswick%20Georgia\Revised%20Upland%20Quadrangle%20HRA\April%202006\excavation%20worker_v1_RM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Wesacdc02\dataSAC\Projects\WallaceKuhl\Stonehaven\Draft%20Stonehaven%20tables_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ssac1s01\NRII\ToxRiskProjects\Castle\PFFA\revised%20Draft\SG-ADV-031403_Site%20PFFA_MWH_Resident_20f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Wesacdc02\dataSAC\Projects\WallaceKuhl\The%20Trap\June%202007%20Revised%20Draft\Draft%20Trap%20tables_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sac1s01\NRII\ToxRiskProjects\Acton%20Mickelson\Hollister%20Risk%20Assessment\Revised-Draft\JE\Gw\GWJ&amp;E_Inpu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1\projects\Tox\Sierra%20Pacific%20GW\Stockton\Data\chem%20pr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ssac1s01\NRII\ToxRiskProjects\Acton%20Mickelson\Hollister%20Risk%20Assessment\Revised-Draft\Cropcalcs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TEMP\KSABMS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EXCELDAT\KSALMON\VADOSOL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sac1s01\NRII\ToxRisk\Library\Misc%20Guidance\Cal-EPA\RWQCB\RWQCB%20Reg.%205\2000%20WQG\wq_goals_xls\inorgani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10"/>
      <sheetName val="Table 12"/>
      <sheetName val="Table 15"/>
      <sheetName val="Table 16"/>
      <sheetName val="Table 2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M"/>
      <sheetName val="Sample Data"/>
      <sheetName val="TPH-EPH Data"/>
      <sheetName val="Soil COCs"/>
      <sheetName val="GW COCs"/>
      <sheetName val="InAir"/>
      <sheetName val="OutAir"/>
      <sheetName val="TPH-G"/>
      <sheetName val="TPH-D"/>
      <sheetName val="Equations"/>
      <sheetName val="Work Parameters"/>
      <sheetName val="Rec Parameters"/>
      <sheetName val="Work Calcs"/>
      <sheetName val="Rec Calcs"/>
      <sheetName val="Oral Criteria"/>
      <sheetName val="Inhal Criteria"/>
      <sheetName val="Work Sum"/>
      <sheetName val="Rec Sum"/>
      <sheetName val="Soil RBCLs"/>
      <sheetName val="GW RBCLs"/>
      <sheetName val="Partition"/>
      <sheetName val="FluxAir (Not Used)"/>
      <sheetName val="DAF (Not Use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Upper Naknek Vadose Modeling"/>
      <sheetName val="Lower Naknek Vadose Modeling"/>
      <sheetName val="Eskimo Creek Vadose Modeling"/>
      <sheetName val="POL Tanks Vadose Modeling"/>
      <sheetName val="Fire Training Vadose Modeling"/>
      <sheetName val="Refueler Shop Vadose Modeling"/>
      <sheetName val="MOGAS Station Vadose Modeling"/>
      <sheetName val="White Alice Vadose Modeling"/>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V base data"/>
      <sheetName val="Table 6"/>
      <sheetName val="Table 7"/>
      <sheetName val="Table 8 SV Data eval"/>
      <sheetName val="Table 9"/>
      <sheetName val="Table 10"/>
      <sheetName val="Table 8 old"/>
      <sheetName val="Table 9 old"/>
      <sheetName val="Table 11"/>
      <sheetName val="Table 12 DTSC vapor screen-curr"/>
      <sheetName val="Table 13 DTSC vapor-fut"/>
      <sheetName val="Table 14"/>
      <sheetName val="Table 15"/>
      <sheetName val="Table 16"/>
      <sheetName val="Table 17"/>
      <sheetName val="Table 18"/>
      <sheetName val="Table 19"/>
      <sheetName val="Table 20"/>
      <sheetName val="base data table"/>
      <sheetName val="Table 3 (2)"/>
      <sheetName val="base data table reduced (2)"/>
      <sheetName val="soil types"/>
      <sheetName val="Table 5 SV base data (2)"/>
      <sheetName val="distilled data"/>
      <sheetName val="building data pivot"/>
    </sheetNames>
    <sheetDataSet>
      <sheetData sheetId="12">
        <row r="6">
          <cell r="D6">
            <v>70</v>
          </cell>
        </row>
        <row r="7">
          <cell r="D7">
            <v>25550</v>
          </cell>
        </row>
        <row r="8">
          <cell r="D8">
            <v>365</v>
          </cell>
        </row>
        <row r="10">
          <cell r="D10">
            <v>250</v>
          </cell>
        </row>
        <row r="12">
          <cell r="D12">
            <v>1</v>
          </cell>
        </row>
        <row r="16">
          <cell r="D16">
            <v>3300</v>
          </cell>
        </row>
        <row r="17">
          <cell r="D17">
            <v>0.3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TE Parameters"/>
      <sheetName val="RMEParameters"/>
      <sheetName val="Dust model"/>
      <sheetName val="VF calculation"/>
      <sheetName val="Table B-5_Air Conc"/>
      <sheetName val="Table ind worker QUAD 1"/>
      <sheetName val="Table ind worker QUAD 2"/>
      <sheetName val="Table ind worker QUAD 3"/>
      <sheetName val="Table ind worker QUAD 4"/>
      <sheetName val="Worker Lead Exposure Parms"/>
      <sheetName val="PbB Calculation_Quad 1_RME"/>
      <sheetName val="PbB Calculation_Quad 2_RME"/>
      <sheetName val="PbB Calculation_Quad 3_RME"/>
      <sheetName val="PbB Calculation_Quad 4_RME"/>
      <sheetName val="Toxicity Values"/>
      <sheetName val="Chemical-Specific Par"/>
    </sheetNames>
    <sheetDataSet>
      <sheetData sheetId="14">
        <row r="7">
          <cell r="D7" t="str">
            <v>Noncancer Effects</v>
          </cell>
          <cell r="V7" t="str">
            <v>Cancer Effects</v>
          </cell>
        </row>
        <row r="8">
          <cell r="D8" t="str">
            <v>Chronic</v>
          </cell>
          <cell r="F8" t="str">
            <v>Chronic</v>
          </cell>
          <cell r="H8" t="str">
            <v>Chronic</v>
          </cell>
          <cell r="J8" t="str">
            <v>Chronic</v>
          </cell>
          <cell r="L8" t="str">
            <v>Subchronic</v>
          </cell>
          <cell r="N8" t="str">
            <v>Subchronic</v>
          </cell>
          <cell r="P8" t="str">
            <v>Subchronic</v>
          </cell>
          <cell r="R8" t="str">
            <v>Subchronic</v>
          </cell>
          <cell r="AD8" t="str">
            <v>U.S. EPA Weight</v>
          </cell>
        </row>
        <row r="9">
          <cell r="C9" t="str">
            <v>CAS</v>
          </cell>
          <cell r="D9" t="str">
            <v>Oral</v>
          </cell>
          <cell r="F9" t="str">
            <v>Dermal</v>
          </cell>
          <cell r="H9" t="str">
            <v>Inhalation</v>
          </cell>
          <cell r="J9" t="str">
            <v>Inhalation</v>
          </cell>
          <cell r="L9" t="str">
            <v>Oral</v>
          </cell>
          <cell r="N9" t="str">
            <v>Dermal</v>
          </cell>
          <cell r="P9" t="str">
            <v>Inhalation</v>
          </cell>
          <cell r="R9" t="str">
            <v>Inhalation</v>
          </cell>
          <cell r="T9" t="str">
            <v>Target Organ/System</v>
          </cell>
          <cell r="V9" t="str">
            <v>Oral</v>
          </cell>
          <cell r="X9" t="str">
            <v>Dermal</v>
          </cell>
          <cell r="Z9" t="str">
            <v>Inhalation</v>
          </cell>
          <cell r="AB9" t="str">
            <v>Inhalation</v>
          </cell>
          <cell r="AD9" t="str">
            <v>of Evidence</v>
          </cell>
          <cell r="AE9" t="str">
            <v>Oral</v>
          </cell>
        </row>
        <row r="10">
          <cell r="C10" t="str">
            <v>Number</v>
          </cell>
          <cell r="D10" t="str">
            <v>RfD</v>
          </cell>
          <cell r="F10" t="str">
            <v>RfD (a)</v>
          </cell>
          <cell r="H10" t="str">
            <v>RfC</v>
          </cell>
          <cell r="J10" t="str">
            <v>RfD</v>
          </cell>
          <cell r="L10" t="str">
            <v>RfD</v>
          </cell>
          <cell r="N10" t="str">
            <v>RfD (a)</v>
          </cell>
          <cell r="P10" t="str">
            <v>RfC</v>
          </cell>
          <cell r="R10" t="str">
            <v>RfD</v>
          </cell>
          <cell r="T10" t="str">
            <v>or Critical Effect</v>
          </cell>
          <cell r="V10" t="str">
            <v>CSF</v>
          </cell>
          <cell r="X10" t="str">
            <v>CSF (b)</v>
          </cell>
          <cell r="Z10" t="str">
            <v>URF</v>
          </cell>
          <cell r="AB10" t="str">
            <v>CSF</v>
          </cell>
          <cell r="AD10" t="str">
            <v>Classification</v>
          </cell>
          <cell r="AE10" t="str">
            <v>Absorption</v>
          </cell>
          <cell r="AF10" t="str">
            <v>(c)</v>
          </cell>
        </row>
        <row r="11">
          <cell r="D11" t="str">
            <v>mg/kg-day</v>
          </cell>
          <cell r="F11" t="str">
            <v>mg/kg-day</v>
          </cell>
          <cell r="H11" t="str">
            <v>(mg/m3)</v>
          </cell>
          <cell r="J11" t="str">
            <v>mg/kg-day</v>
          </cell>
          <cell r="L11" t="str">
            <v>mg/kg-day</v>
          </cell>
          <cell r="N11" t="str">
            <v>mg/kg-day</v>
          </cell>
          <cell r="P11" t="str">
            <v>(mg/m3)</v>
          </cell>
          <cell r="R11" t="str">
            <v>mg/kg-day</v>
          </cell>
          <cell r="V11" t="str">
            <v>(mg/kg-day)-1</v>
          </cell>
          <cell r="X11" t="str">
            <v>(mg/kg-day)-1</v>
          </cell>
          <cell r="Z11" t="str">
            <v>(mg/m3)-1</v>
          </cell>
          <cell r="AB11" t="str">
            <v>(mg/kg-day)-1</v>
          </cell>
          <cell r="AE11" t="str">
            <v>(unitless)</v>
          </cell>
        </row>
        <row r="12">
          <cell r="A12" t="str">
            <v>Column Number (1)</v>
          </cell>
          <cell r="B12">
            <v>2</v>
          </cell>
          <cell r="C12">
            <v>3</v>
          </cell>
          <cell r="D12">
            <v>4</v>
          </cell>
          <cell r="E12">
            <v>5</v>
          </cell>
          <cell r="F12">
            <v>6</v>
          </cell>
          <cell r="G12">
            <v>7</v>
          </cell>
          <cell r="H12">
            <v>8</v>
          </cell>
          <cell r="I12">
            <v>9</v>
          </cell>
          <cell r="J12">
            <v>10</v>
          </cell>
          <cell r="K12">
            <v>11</v>
          </cell>
          <cell r="L12">
            <v>12</v>
          </cell>
          <cell r="M12">
            <v>13</v>
          </cell>
          <cell r="N12">
            <v>14</v>
          </cell>
          <cell r="O12">
            <v>15</v>
          </cell>
          <cell r="P12">
            <v>16</v>
          </cell>
          <cell r="Q12">
            <v>17</v>
          </cell>
          <cell r="R12">
            <v>18</v>
          </cell>
          <cell r="S12">
            <v>19</v>
          </cell>
          <cell r="T12">
            <v>20</v>
          </cell>
          <cell r="U12">
            <v>21</v>
          </cell>
          <cell r="V12">
            <v>22</v>
          </cell>
          <cell r="W12">
            <v>23</v>
          </cell>
          <cell r="X12">
            <v>24</v>
          </cell>
          <cell r="Y12">
            <v>25</v>
          </cell>
          <cell r="Z12">
            <v>26</v>
          </cell>
          <cell r="AA12">
            <v>27</v>
          </cell>
          <cell r="AB12">
            <v>28</v>
          </cell>
          <cell r="AC12">
            <v>29</v>
          </cell>
          <cell r="AD12">
            <v>30</v>
          </cell>
          <cell r="AE12">
            <v>31</v>
          </cell>
          <cell r="AF12">
            <v>32</v>
          </cell>
        </row>
        <row r="15">
          <cell r="A15" t="str">
            <v>Volatile Organic Compounds</v>
          </cell>
        </row>
        <row r="16">
          <cell r="A16" t="str">
            <v>1,1,1-Trichloroethane</v>
          </cell>
          <cell r="C16">
            <v>71556</v>
          </cell>
          <cell r="D16">
            <v>0.28</v>
          </cell>
          <cell r="E16" t="str">
            <v>E</v>
          </cell>
          <cell r="F16">
            <v>0.28</v>
          </cell>
          <cell r="H16">
            <v>2.205</v>
          </cell>
          <cell r="I16" t="str">
            <v>E</v>
          </cell>
          <cell r="J16">
            <v>0.63</v>
          </cell>
          <cell r="K16" t="str">
            <v>E</v>
          </cell>
          <cell r="L16" t="str">
            <v>NA</v>
          </cell>
          <cell r="N16" t="str">
            <v>NA</v>
          </cell>
          <cell r="P16" t="str">
            <v>NA</v>
          </cell>
          <cell r="R16" t="str">
            <v>NA</v>
          </cell>
          <cell r="T16" t="str">
            <v>NA</v>
          </cell>
          <cell r="V16" t="str">
            <v>NA</v>
          </cell>
          <cell r="X16" t="str">
            <v>NA</v>
          </cell>
          <cell r="Z16" t="str">
            <v>NA</v>
          </cell>
          <cell r="AB16" t="str">
            <v>NA</v>
          </cell>
          <cell r="AD16" t="str">
            <v>D</v>
          </cell>
          <cell r="AE16">
            <v>1</v>
          </cell>
        </row>
        <row r="17">
          <cell r="A17" t="str">
            <v>1,1,2-Trichloroethane</v>
          </cell>
          <cell r="C17">
            <v>79005</v>
          </cell>
          <cell r="D17">
            <v>0.004</v>
          </cell>
          <cell r="E17" t="str">
            <v>I</v>
          </cell>
          <cell r="F17">
            <v>0.004</v>
          </cell>
          <cell r="H17" t="str">
            <v>NA</v>
          </cell>
          <cell r="J17" t="str">
            <v>NA</v>
          </cell>
          <cell r="L17">
            <v>0.04</v>
          </cell>
          <cell r="M17" t="str">
            <v>H</v>
          </cell>
          <cell r="N17">
            <v>0.04</v>
          </cell>
          <cell r="P17" t="str">
            <v>NA</v>
          </cell>
          <cell r="R17" t="str">
            <v>NA</v>
          </cell>
          <cell r="T17" t="str">
            <v>NA</v>
          </cell>
          <cell r="V17">
            <v>0.057</v>
          </cell>
          <cell r="W17" t="str">
            <v>I</v>
          </cell>
          <cell r="X17">
            <v>0.057</v>
          </cell>
          <cell r="Z17">
            <v>1.6E-05</v>
          </cell>
          <cell r="AA17" t="str">
            <v>I</v>
          </cell>
          <cell r="AB17">
            <v>0.056</v>
          </cell>
          <cell r="AC17" t="str">
            <v>I</v>
          </cell>
          <cell r="AD17" t="str">
            <v>C</v>
          </cell>
          <cell r="AE17">
            <v>1</v>
          </cell>
        </row>
        <row r="18">
          <cell r="A18" t="str">
            <v>1,1,2-Trichlorotrifluoroethane</v>
          </cell>
          <cell r="C18">
            <v>76131</v>
          </cell>
          <cell r="D18">
            <v>30</v>
          </cell>
          <cell r="E18" t="str">
            <v>I</v>
          </cell>
          <cell r="F18">
            <v>30</v>
          </cell>
          <cell r="H18">
            <v>30</v>
          </cell>
          <cell r="I18" t="str">
            <v>H</v>
          </cell>
          <cell r="J18">
            <v>8.571428571428571</v>
          </cell>
          <cell r="K18" t="str">
            <v>H</v>
          </cell>
          <cell r="L18">
            <v>3</v>
          </cell>
          <cell r="M18" t="str">
            <v>H</v>
          </cell>
          <cell r="N18">
            <v>3</v>
          </cell>
          <cell r="P18">
            <v>30</v>
          </cell>
          <cell r="Q18" t="str">
            <v>H</v>
          </cell>
          <cell r="R18">
            <v>8.571428571428571</v>
          </cell>
          <cell r="S18" t="str">
            <v>H</v>
          </cell>
          <cell r="T18" t="str">
            <v>Decreased body weight</v>
          </cell>
          <cell r="V18" t="str">
            <v>NA</v>
          </cell>
          <cell r="X18" t="str">
            <v>NA</v>
          </cell>
          <cell r="Z18" t="str">
            <v>NA</v>
          </cell>
          <cell r="AB18" t="str">
            <v>NA</v>
          </cell>
          <cell r="AD18" t="str">
            <v>NA</v>
          </cell>
          <cell r="AE18">
            <v>1</v>
          </cell>
        </row>
        <row r="19">
          <cell r="A19" t="str">
            <v>1,1-Dichloroethane</v>
          </cell>
          <cell r="C19">
            <v>75343</v>
          </cell>
          <cell r="D19">
            <v>0.1</v>
          </cell>
          <cell r="E19" t="str">
            <v>H</v>
          </cell>
          <cell r="F19">
            <v>0.1</v>
          </cell>
          <cell r="H19">
            <v>0.5</v>
          </cell>
          <cell r="I19" t="str">
            <v>H2</v>
          </cell>
          <cell r="J19">
            <v>0.14</v>
          </cell>
          <cell r="K19" t="str">
            <v>H2</v>
          </cell>
          <cell r="L19">
            <v>1</v>
          </cell>
          <cell r="M19" t="str">
            <v>H</v>
          </cell>
          <cell r="N19">
            <v>1</v>
          </cell>
          <cell r="P19">
            <v>5</v>
          </cell>
          <cell r="Q19" t="str">
            <v>H2</v>
          </cell>
          <cell r="R19">
            <v>1.4285714285714286</v>
          </cell>
          <cell r="S19" t="str">
            <v>H2</v>
          </cell>
          <cell r="T19" t="str">
            <v>None observed, kidney damage</v>
          </cell>
          <cell r="V19" t="str">
            <v>NA</v>
          </cell>
          <cell r="X19" t="str">
            <v>NA</v>
          </cell>
          <cell r="Z19" t="str">
            <v>NA</v>
          </cell>
          <cell r="AB19" t="str">
            <v>NA</v>
          </cell>
          <cell r="AD19" t="str">
            <v>C</v>
          </cell>
          <cell r="AE19">
            <v>1</v>
          </cell>
        </row>
        <row r="20">
          <cell r="A20" t="str">
            <v>1,1-Dichloroethene</v>
          </cell>
          <cell r="C20">
            <v>75354</v>
          </cell>
          <cell r="D20">
            <v>0.05</v>
          </cell>
          <cell r="E20" t="str">
            <v>I</v>
          </cell>
          <cell r="F20">
            <v>0.05</v>
          </cell>
          <cell r="H20">
            <v>0.21000000000000002</v>
          </cell>
          <cell r="I20" t="str">
            <v>I</v>
          </cell>
          <cell r="J20">
            <v>0.06</v>
          </cell>
          <cell r="K20" t="str">
            <v>I</v>
          </cell>
          <cell r="L20" t="str">
            <v>NA</v>
          </cell>
          <cell r="N20" t="str">
            <v>NA</v>
          </cell>
          <cell r="P20" t="str">
            <v>NA</v>
          </cell>
          <cell r="R20" t="str">
            <v>NA</v>
          </cell>
          <cell r="T20" t="str">
            <v>Liver lesions</v>
          </cell>
          <cell r="V20" t="str">
            <v>NA</v>
          </cell>
          <cell r="X20" t="str">
            <v>NA</v>
          </cell>
          <cell r="Z20" t="str">
            <v>NA</v>
          </cell>
          <cell r="AB20" t="str">
            <v>NA</v>
          </cell>
          <cell r="AD20" t="str">
            <v>C</v>
          </cell>
          <cell r="AE20">
            <v>1</v>
          </cell>
        </row>
        <row r="21">
          <cell r="A21" t="str">
            <v>1,1-Dichloropropene</v>
          </cell>
          <cell r="C21" t="str">
            <v>NA</v>
          </cell>
          <cell r="D21" t="str">
            <v>NA</v>
          </cell>
          <cell r="F21" t="str">
            <v>NA</v>
          </cell>
          <cell r="H21" t="str">
            <v>NA</v>
          </cell>
          <cell r="J21" t="str">
            <v>NA</v>
          </cell>
          <cell r="L21" t="str">
            <v>NA</v>
          </cell>
          <cell r="N21" t="str">
            <v>NA</v>
          </cell>
          <cell r="P21" t="str">
            <v>NA</v>
          </cell>
          <cell r="R21" t="str">
            <v>NA</v>
          </cell>
          <cell r="V21" t="str">
            <v>NA</v>
          </cell>
          <cell r="X21" t="str">
            <v>NA</v>
          </cell>
          <cell r="Z21" t="str">
            <v>NA</v>
          </cell>
          <cell r="AB21" t="str">
            <v>NA</v>
          </cell>
          <cell r="AD21" t="str">
            <v>NA</v>
          </cell>
          <cell r="AE21">
            <v>1</v>
          </cell>
        </row>
        <row r="22">
          <cell r="A22" t="str">
            <v>1,2,3-Trichlorobenzene</v>
          </cell>
          <cell r="C22">
            <v>87616</v>
          </cell>
          <cell r="D22">
            <v>0.01</v>
          </cell>
          <cell r="E22" t="str">
            <v>c</v>
          </cell>
          <cell r="F22">
            <v>0.01</v>
          </cell>
          <cell r="H22">
            <v>0.0035000000000000005</v>
          </cell>
          <cell r="I22" t="str">
            <v>c</v>
          </cell>
          <cell r="J22">
            <v>0.001</v>
          </cell>
          <cell r="K22" t="str">
            <v>c</v>
          </cell>
          <cell r="L22">
            <v>0.01</v>
          </cell>
          <cell r="M22" t="str">
            <v>c</v>
          </cell>
          <cell r="N22">
            <v>0.01</v>
          </cell>
          <cell r="O22" t="str">
            <v>c</v>
          </cell>
          <cell r="P22" t="str">
            <v>NA</v>
          </cell>
          <cell r="R22" t="str">
            <v>NA</v>
          </cell>
          <cell r="V22" t="str">
            <v>NA</v>
          </cell>
          <cell r="X22" t="str">
            <v>NA</v>
          </cell>
          <cell r="Z22" t="str">
            <v>NA</v>
          </cell>
          <cell r="AB22" t="str">
            <v>NA</v>
          </cell>
          <cell r="AD22" t="str">
            <v>D</v>
          </cell>
          <cell r="AE22">
            <v>1</v>
          </cell>
        </row>
        <row r="23">
          <cell r="A23" t="str">
            <v>1,2,3-Trimethylbenzene</v>
          </cell>
          <cell r="C23">
            <v>526738</v>
          </cell>
          <cell r="D23">
            <v>0.05</v>
          </cell>
          <cell r="E23" t="str">
            <v>b</v>
          </cell>
          <cell r="F23">
            <v>0.05</v>
          </cell>
          <cell r="H23">
            <v>0.0059499999999999996</v>
          </cell>
          <cell r="J23">
            <v>0.0017</v>
          </cell>
          <cell r="L23" t="str">
            <v>NA</v>
          </cell>
          <cell r="N23" t="str">
            <v>NA</v>
          </cell>
          <cell r="P23" t="str">
            <v>NA</v>
          </cell>
          <cell r="R23" t="str">
            <v>NA</v>
          </cell>
          <cell r="V23" t="str">
            <v>NA</v>
          </cell>
          <cell r="X23" t="str">
            <v>NA</v>
          </cell>
          <cell r="Z23" t="str">
            <v>NA</v>
          </cell>
          <cell r="AB23" t="str">
            <v>NA</v>
          </cell>
          <cell r="AE23">
            <v>1</v>
          </cell>
        </row>
        <row r="24">
          <cell r="A24" t="str">
            <v>1,2,4-Trichlorobenzene</v>
          </cell>
          <cell r="C24">
            <v>120821</v>
          </cell>
          <cell r="D24">
            <v>0.01</v>
          </cell>
          <cell r="E24" t="str">
            <v>I</v>
          </cell>
          <cell r="F24">
            <v>0.01</v>
          </cell>
          <cell r="H24">
            <v>0.2</v>
          </cell>
          <cell r="I24" t="str">
            <v>E</v>
          </cell>
          <cell r="J24">
            <v>0.001</v>
          </cell>
          <cell r="K24" t="str">
            <v>E</v>
          </cell>
          <cell r="L24">
            <v>0.01</v>
          </cell>
          <cell r="M24" t="str">
            <v>H</v>
          </cell>
          <cell r="N24">
            <v>0.01</v>
          </cell>
          <cell r="O24" t="str">
            <v>H</v>
          </cell>
          <cell r="P24" t="str">
            <v>NA</v>
          </cell>
          <cell r="R24" t="str">
            <v>NA</v>
          </cell>
          <cell r="V24" t="str">
            <v>NA</v>
          </cell>
          <cell r="X24" t="str">
            <v>NA</v>
          </cell>
          <cell r="Z24" t="str">
            <v>NA</v>
          </cell>
          <cell r="AB24" t="str">
            <v>NA</v>
          </cell>
          <cell r="AD24" t="str">
            <v>D</v>
          </cell>
          <cell r="AE24">
            <v>1</v>
          </cell>
        </row>
        <row r="25">
          <cell r="A25" t="str">
            <v>1,2,4-Trimethylbenzene</v>
          </cell>
          <cell r="C25">
            <v>95636</v>
          </cell>
          <cell r="D25">
            <v>0.05</v>
          </cell>
          <cell r="E25" t="str">
            <v>E</v>
          </cell>
          <cell r="F25">
            <v>0.05</v>
          </cell>
          <cell r="H25">
            <v>0.0059499999999999996</v>
          </cell>
          <cell r="I25" t="str">
            <v>E</v>
          </cell>
          <cell r="J25">
            <v>0.0017</v>
          </cell>
          <cell r="K25" t="str">
            <v>E</v>
          </cell>
          <cell r="L25" t="str">
            <v>NA</v>
          </cell>
          <cell r="N25" t="str">
            <v>NA</v>
          </cell>
          <cell r="P25" t="str">
            <v>NA</v>
          </cell>
          <cell r="R25" t="str">
            <v>NA</v>
          </cell>
          <cell r="V25" t="str">
            <v>NA</v>
          </cell>
          <cell r="X25" t="str">
            <v>NA</v>
          </cell>
          <cell r="Z25" t="str">
            <v>NA</v>
          </cell>
          <cell r="AB25" t="str">
            <v>NA</v>
          </cell>
          <cell r="AD25" t="str">
            <v>NA</v>
          </cell>
          <cell r="AE25">
            <v>1</v>
          </cell>
        </row>
        <row r="26">
          <cell r="A26" t="str">
            <v>1,2-Dibromo-3-chloropropane</v>
          </cell>
          <cell r="C26">
            <v>96128</v>
          </cell>
          <cell r="D26" t="str">
            <v>NA</v>
          </cell>
          <cell r="F26" t="str">
            <v>NA</v>
          </cell>
          <cell r="H26">
            <v>0.00019950000000000002</v>
          </cell>
          <cell r="I26" t="str">
            <v>I</v>
          </cell>
          <cell r="J26">
            <v>5.7E-05</v>
          </cell>
          <cell r="K26" t="str">
            <v>I</v>
          </cell>
          <cell r="L26" t="str">
            <v>NA</v>
          </cell>
          <cell r="N26" t="str">
            <v>NA</v>
          </cell>
          <cell r="P26" t="str">
            <v>NA</v>
          </cell>
          <cell r="R26" t="str">
            <v>NA</v>
          </cell>
          <cell r="V26">
            <v>1.4</v>
          </cell>
          <cell r="W26" t="str">
            <v>H</v>
          </cell>
          <cell r="X26">
            <v>1.4</v>
          </cell>
          <cell r="Z26">
            <v>6.857142857142856E-07</v>
          </cell>
          <cell r="AA26" t="str">
            <v>H</v>
          </cell>
          <cell r="AB26">
            <v>0.0024</v>
          </cell>
          <cell r="AC26" t="str">
            <v>H</v>
          </cell>
          <cell r="AD26" t="str">
            <v>B2</v>
          </cell>
          <cell r="AE26">
            <v>1</v>
          </cell>
        </row>
        <row r="27">
          <cell r="A27" t="str">
            <v>1,2-Dichlorobenzene</v>
          </cell>
          <cell r="C27">
            <v>95501</v>
          </cell>
          <cell r="D27">
            <v>0.09</v>
          </cell>
          <cell r="E27" t="str">
            <v>I</v>
          </cell>
          <cell r="F27">
            <v>0.09</v>
          </cell>
          <cell r="H27">
            <v>0.2</v>
          </cell>
          <cell r="I27" t="str">
            <v>H2</v>
          </cell>
          <cell r="J27">
            <v>0.04</v>
          </cell>
          <cell r="K27" t="str">
            <v>H2</v>
          </cell>
          <cell r="L27" t="str">
            <v>NA</v>
          </cell>
          <cell r="N27" t="str">
            <v>NA</v>
          </cell>
          <cell r="P27">
            <v>2</v>
          </cell>
          <cell r="Q27" t="str">
            <v>H2</v>
          </cell>
          <cell r="R27">
            <v>0.4</v>
          </cell>
          <cell r="S27" t="str">
            <v>H2</v>
          </cell>
          <cell r="V27" t="str">
            <v>NA</v>
          </cell>
          <cell r="X27" t="str">
            <v>NA</v>
          </cell>
          <cell r="Z27" t="str">
            <v>NA</v>
          </cell>
          <cell r="AB27" t="str">
            <v>NA</v>
          </cell>
          <cell r="AD27" t="str">
            <v>D</v>
          </cell>
          <cell r="AE27">
            <v>1</v>
          </cell>
        </row>
        <row r="28">
          <cell r="A28" t="str">
            <v>1,2-Dichloroethane</v>
          </cell>
          <cell r="C28">
            <v>107062</v>
          </cell>
          <cell r="D28">
            <v>0.03</v>
          </cell>
          <cell r="E28" t="str">
            <v>E</v>
          </cell>
          <cell r="F28">
            <v>0.03</v>
          </cell>
          <cell r="H28">
            <v>0.005</v>
          </cell>
          <cell r="I28" t="str">
            <v>E</v>
          </cell>
          <cell r="J28">
            <v>0.0014</v>
          </cell>
          <cell r="K28" t="str">
            <v>E</v>
          </cell>
          <cell r="L28" t="str">
            <v>NA</v>
          </cell>
          <cell r="N28" t="str">
            <v>NA</v>
          </cell>
          <cell r="P28" t="str">
            <v>NA</v>
          </cell>
          <cell r="R28" t="str">
            <v>NA</v>
          </cell>
          <cell r="V28">
            <v>0.091</v>
          </cell>
          <cell r="W28" t="str">
            <v>I</v>
          </cell>
          <cell r="X28">
            <v>0.091</v>
          </cell>
          <cell r="Z28">
            <v>2.6E-05</v>
          </cell>
          <cell r="AA28" t="str">
            <v>I</v>
          </cell>
          <cell r="AB28">
            <v>0.091</v>
          </cell>
          <cell r="AC28" t="str">
            <v>I</v>
          </cell>
          <cell r="AD28" t="str">
            <v>B2</v>
          </cell>
          <cell r="AE28">
            <v>1</v>
          </cell>
        </row>
        <row r="29">
          <cell r="A29" t="str">
            <v>1,2-Dichloropropane</v>
          </cell>
          <cell r="C29">
            <v>78875</v>
          </cell>
          <cell r="D29" t="str">
            <v>NA</v>
          </cell>
          <cell r="F29" t="str">
            <v>NA</v>
          </cell>
          <cell r="H29">
            <v>0.004</v>
          </cell>
          <cell r="I29" t="str">
            <v>I</v>
          </cell>
          <cell r="J29">
            <v>0.001142857142857143</v>
          </cell>
          <cell r="K29" t="str">
            <v>I</v>
          </cell>
          <cell r="L29" t="str">
            <v>NA</v>
          </cell>
          <cell r="N29" t="str">
            <v>NA</v>
          </cell>
          <cell r="P29">
            <v>0.013</v>
          </cell>
          <cell r="Q29" t="str">
            <v>H</v>
          </cell>
          <cell r="R29">
            <v>0.0037142857142857142</v>
          </cell>
          <cell r="S29" t="str">
            <v>H</v>
          </cell>
          <cell r="T29" t="str">
            <v>Hyperplasia of nasal mucosa</v>
          </cell>
          <cell r="V29">
            <v>0.068</v>
          </cell>
          <cell r="W29" t="str">
            <v>H</v>
          </cell>
          <cell r="X29">
            <v>0.068</v>
          </cell>
          <cell r="Z29" t="str">
            <v>NA</v>
          </cell>
          <cell r="AB29" t="str">
            <v>NA</v>
          </cell>
          <cell r="AD29" t="str">
            <v>B2</v>
          </cell>
          <cell r="AE29">
            <v>1</v>
          </cell>
        </row>
        <row r="30">
          <cell r="A30" t="str">
            <v>1,3,5-Trimethylbenzene</v>
          </cell>
          <cell r="C30">
            <v>108678</v>
          </cell>
          <cell r="D30">
            <v>0.05</v>
          </cell>
          <cell r="E30" t="str">
            <v>E</v>
          </cell>
          <cell r="F30">
            <v>0.05</v>
          </cell>
          <cell r="H30">
            <v>0.0059499999999999996</v>
          </cell>
          <cell r="I30" t="str">
            <v>E</v>
          </cell>
          <cell r="J30">
            <v>0.0017</v>
          </cell>
          <cell r="K30" t="str">
            <v>E</v>
          </cell>
          <cell r="L30" t="str">
            <v>NA</v>
          </cell>
          <cell r="N30" t="str">
            <v>NA</v>
          </cell>
          <cell r="P30" t="str">
            <v>NA</v>
          </cell>
          <cell r="R30" t="str">
            <v>NA</v>
          </cell>
          <cell r="V30" t="str">
            <v>NA</v>
          </cell>
          <cell r="X30" t="str">
            <v>NA</v>
          </cell>
          <cell r="Z30" t="str">
            <v>NA</v>
          </cell>
          <cell r="AB30" t="str">
            <v>NA</v>
          </cell>
          <cell r="AD30" t="str">
            <v>NA</v>
          </cell>
          <cell r="AE30">
            <v>1</v>
          </cell>
        </row>
        <row r="31">
          <cell r="A31" t="str">
            <v>1,3-Dichlorobenzene</v>
          </cell>
          <cell r="C31">
            <v>541731</v>
          </cell>
          <cell r="D31">
            <v>0.0009</v>
          </cell>
          <cell r="E31" t="str">
            <v>E</v>
          </cell>
          <cell r="F31">
            <v>0.0009</v>
          </cell>
          <cell r="H31" t="str">
            <v>NA</v>
          </cell>
          <cell r="J31" t="str">
            <v>NA</v>
          </cell>
          <cell r="L31" t="str">
            <v>NA</v>
          </cell>
          <cell r="N31" t="str">
            <v>NA</v>
          </cell>
          <cell r="P31" t="str">
            <v>NA</v>
          </cell>
          <cell r="R31" t="str">
            <v>NA</v>
          </cell>
          <cell r="V31" t="str">
            <v>NA</v>
          </cell>
          <cell r="X31" t="str">
            <v>NA</v>
          </cell>
          <cell r="Z31" t="str">
            <v>NA</v>
          </cell>
          <cell r="AB31" t="str">
            <v>NA</v>
          </cell>
          <cell r="AD31" t="str">
            <v>D</v>
          </cell>
          <cell r="AE31">
            <v>1</v>
          </cell>
        </row>
        <row r="32">
          <cell r="A32" t="str">
            <v>1,4-Dichlorobenzene</v>
          </cell>
          <cell r="C32">
            <v>106467</v>
          </cell>
          <cell r="D32">
            <v>0.03</v>
          </cell>
          <cell r="E32" t="str">
            <v>E</v>
          </cell>
          <cell r="F32">
            <v>0.03</v>
          </cell>
          <cell r="H32">
            <v>0.8</v>
          </cell>
          <cell r="I32" t="str">
            <v>I</v>
          </cell>
          <cell r="J32">
            <v>0.22857142857142856</v>
          </cell>
          <cell r="K32" t="str">
            <v>I</v>
          </cell>
          <cell r="L32" t="str">
            <v>NA</v>
          </cell>
          <cell r="N32" t="str">
            <v>NA</v>
          </cell>
          <cell r="P32">
            <v>2.5</v>
          </cell>
          <cell r="Q32" t="str">
            <v>H</v>
          </cell>
          <cell r="R32">
            <v>0.7142857142857143</v>
          </cell>
          <cell r="S32" t="str">
            <v>H</v>
          </cell>
          <cell r="V32">
            <v>0.024</v>
          </cell>
          <cell r="W32" t="str">
            <v>H</v>
          </cell>
          <cell r="X32">
            <v>0.024</v>
          </cell>
          <cell r="Z32">
            <v>6.285714285714285E-06</v>
          </cell>
          <cell r="AA32" t="str">
            <v>E</v>
          </cell>
          <cell r="AB32">
            <v>0.022</v>
          </cell>
          <cell r="AC32" t="str">
            <v>E</v>
          </cell>
          <cell r="AD32" t="str">
            <v>NA</v>
          </cell>
          <cell r="AE32">
            <v>1</v>
          </cell>
        </row>
        <row r="33">
          <cell r="A33" t="str">
            <v>2-Hexanone</v>
          </cell>
          <cell r="C33">
            <v>591786</v>
          </cell>
          <cell r="D33">
            <v>0.04</v>
          </cell>
          <cell r="E33" t="str">
            <v>E</v>
          </cell>
          <cell r="F33">
            <v>0.04</v>
          </cell>
          <cell r="H33">
            <v>0.0049</v>
          </cell>
          <cell r="I33" t="str">
            <v>E</v>
          </cell>
          <cell r="J33">
            <v>0.0014</v>
          </cell>
          <cell r="K33" t="str">
            <v>E</v>
          </cell>
          <cell r="L33" t="str">
            <v>NA</v>
          </cell>
          <cell r="N33" t="str">
            <v>NA</v>
          </cell>
          <cell r="P33" t="str">
            <v>NA</v>
          </cell>
          <cell r="R33" t="str">
            <v>NA</v>
          </cell>
          <cell r="V33" t="str">
            <v>NA</v>
          </cell>
          <cell r="X33" t="str">
            <v>NA</v>
          </cell>
          <cell r="Z33" t="str">
            <v>NA</v>
          </cell>
          <cell r="AB33" t="str">
            <v>NA</v>
          </cell>
          <cell r="AD33" t="str">
            <v>NA</v>
          </cell>
          <cell r="AE33">
            <v>1</v>
          </cell>
        </row>
        <row r="34">
          <cell r="A34" t="str">
            <v>Acetone</v>
          </cell>
          <cell r="C34">
            <v>67641</v>
          </cell>
          <cell r="D34">
            <v>0.1</v>
          </cell>
          <cell r="E34" t="str">
            <v>I</v>
          </cell>
          <cell r="F34">
            <v>0.1</v>
          </cell>
          <cell r="H34" t="str">
            <v>NA</v>
          </cell>
          <cell r="J34" t="str">
            <v>NA</v>
          </cell>
          <cell r="L34">
            <v>1</v>
          </cell>
          <cell r="M34" t="str">
            <v>H</v>
          </cell>
          <cell r="N34">
            <v>1</v>
          </cell>
          <cell r="P34" t="str">
            <v>NA</v>
          </cell>
          <cell r="R34" t="str">
            <v>NA</v>
          </cell>
          <cell r="T34" t="str">
            <v>Liver, kidney</v>
          </cell>
          <cell r="V34" t="str">
            <v>NA</v>
          </cell>
          <cell r="X34" t="str">
            <v>NA</v>
          </cell>
          <cell r="Z34" t="str">
            <v>NA</v>
          </cell>
          <cell r="AB34" t="str">
            <v>NA</v>
          </cell>
          <cell r="AD34" t="str">
            <v>D</v>
          </cell>
          <cell r="AE34">
            <v>1</v>
          </cell>
        </row>
        <row r="35">
          <cell r="A35" t="str">
            <v>Benzene</v>
          </cell>
          <cell r="C35">
            <v>71432</v>
          </cell>
          <cell r="D35">
            <v>0.004</v>
          </cell>
          <cell r="E35" t="str">
            <v>I</v>
          </cell>
          <cell r="F35">
            <v>0.004</v>
          </cell>
          <cell r="H35">
            <v>0.03</v>
          </cell>
          <cell r="I35" t="str">
            <v>I</v>
          </cell>
          <cell r="J35">
            <v>0.008571428571428572</v>
          </cell>
          <cell r="K35" t="str">
            <v>I</v>
          </cell>
          <cell r="L35" t="str">
            <v>NA</v>
          </cell>
          <cell r="N35" t="str">
            <v>NA</v>
          </cell>
          <cell r="P35" t="str">
            <v>NA</v>
          </cell>
          <cell r="R35" t="str">
            <v>NA</v>
          </cell>
          <cell r="T35" t="str">
            <v>NA</v>
          </cell>
          <cell r="V35">
            <v>0.029</v>
          </cell>
          <cell r="W35" t="str">
            <v>I,n</v>
          </cell>
          <cell r="X35">
            <v>0.029</v>
          </cell>
          <cell r="Z35">
            <v>7.714285714285716E-06</v>
          </cell>
          <cell r="AA35" t="str">
            <v>I,o</v>
          </cell>
          <cell r="AB35">
            <v>0.027</v>
          </cell>
          <cell r="AC35" t="str">
            <v>I,o</v>
          </cell>
          <cell r="AD35" t="str">
            <v>A</v>
          </cell>
          <cell r="AE35">
            <v>1</v>
          </cell>
        </row>
        <row r="36">
          <cell r="A36" t="str">
            <v>Bromodichloromethane</v>
          </cell>
          <cell r="C36">
            <v>75274</v>
          </cell>
          <cell r="D36">
            <v>0.02</v>
          </cell>
          <cell r="E36" t="str">
            <v>I</v>
          </cell>
          <cell r="F36">
            <v>0.02</v>
          </cell>
          <cell r="H36" t="str">
            <v>NA</v>
          </cell>
          <cell r="J36" t="str">
            <v>NA</v>
          </cell>
          <cell r="L36">
            <v>0.02</v>
          </cell>
          <cell r="M36" t="str">
            <v>H</v>
          </cell>
          <cell r="N36">
            <v>0.02</v>
          </cell>
          <cell r="P36" t="str">
            <v>NA</v>
          </cell>
          <cell r="R36" t="str">
            <v>NA</v>
          </cell>
          <cell r="V36">
            <v>0.062</v>
          </cell>
          <cell r="W36" t="str">
            <v>I</v>
          </cell>
          <cell r="X36">
            <v>0.062</v>
          </cell>
          <cell r="Z36" t="str">
            <v>NA</v>
          </cell>
          <cell r="AB36" t="str">
            <v>NA</v>
          </cell>
          <cell r="AD36" t="str">
            <v>B2</v>
          </cell>
          <cell r="AE36">
            <v>1</v>
          </cell>
        </row>
        <row r="37">
          <cell r="A37" t="str">
            <v>Bromoform</v>
          </cell>
          <cell r="C37">
            <v>75252</v>
          </cell>
          <cell r="D37">
            <v>0.02</v>
          </cell>
          <cell r="E37" t="str">
            <v>I</v>
          </cell>
          <cell r="F37">
            <v>0.02</v>
          </cell>
          <cell r="H37" t="str">
            <v>NA</v>
          </cell>
          <cell r="J37" t="str">
            <v>NA</v>
          </cell>
          <cell r="L37">
            <v>0.2</v>
          </cell>
          <cell r="M37" t="str">
            <v>H</v>
          </cell>
          <cell r="N37">
            <v>0.2</v>
          </cell>
          <cell r="P37" t="str">
            <v>NA</v>
          </cell>
          <cell r="R37" t="str">
            <v>NA</v>
          </cell>
          <cell r="V37">
            <v>0.0079</v>
          </cell>
          <cell r="X37">
            <v>0.0079</v>
          </cell>
          <cell r="Z37">
            <v>1.1142857142857143E-06</v>
          </cell>
          <cell r="AA37" t="str">
            <v>I</v>
          </cell>
          <cell r="AB37">
            <v>0.0039</v>
          </cell>
          <cell r="AC37" t="str">
            <v>I</v>
          </cell>
          <cell r="AD37" t="str">
            <v>B2</v>
          </cell>
          <cell r="AE37">
            <v>1</v>
          </cell>
        </row>
        <row r="38">
          <cell r="A38" t="str">
            <v>Bromomethane</v>
          </cell>
          <cell r="C38">
            <v>74839</v>
          </cell>
          <cell r="D38">
            <v>0.0014</v>
          </cell>
          <cell r="E38" t="str">
            <v>I</v>
          </cell>
          <cell r="F38">
            <v>0.0014</v>
          </cell>
          <cell r="H38">
            <v>0.0049</v>
          </cell>
          <cell r="I38" t="str">
            <v>I</v>
          </cell>
          <cell r="J38">
            <v>0.0014</v>
          </cell>
          <cell r="K38" t="str">
            <v>I</v>
          </cell>
          <cell r="L38" t="str">
            <v>NA</v>
          </cell>
          <cell r="N38" t="str">
            <v>NA</v>
          </cell>
          <cell r="P38" t="str">
            <v>NA</v>
          </cell>
          <cell r="R38" t="str">
            <v>NA</v>
          </cell>
          <cell r="V38" t="str">
            <v>NA</v>
          </cell>
          <cell r="X38" t="str">
            <v>NA</v>
          </cell>
          <cell r="Z38" t="str">
            <v>NA</v>
          </cell>
          <cell r="AB38" t="str">
            <v>NA</v>
          </cell>
          <cell r="AD38" t="str">
            <v>D</v>
          </cell>
          <cell r="AE38">
            <v>1</v>
          </cell>
        </row>
        <row r="39">
          <cell r="A39" t="str">
            <v>Carbon disulfide</v>
          </cell>
          <cell r="C39">
            <v>75150</v>
          </cell>
          <cell r="D39">
            <v>0.1</v>
          </cell>
          <cell r="E39" t="str">
            <v>I</v>
          </cell>
          <cell r="F39">
            <v>0.1</v>
          </cell>
          <cell r="H39">
            <v>0.7</v>
          </cell>
          <cell r="I39" t="str">
            <v>I</v>
          </cell>
          <cell r="J39">
            <v>0.2</v>
          </cell>
          <cell r="K39" t="str">
            <v>I</v>
          </cell>
          <cell r="L39">
            <v>0.1</v>
          </cell>
          <cell r="M39" t="str">
            <v>H</v>
          </cell>
          <cell r="N39">
            <v>0.1</v>
          </cell>
          <cell r="P39">
            <v>0.7</v>
          </cell>
          <cell r="Q39" t="str">
            <v>H</v>
          </cell>
          <cell r="R39">
            <v>0.2</v>
          </cell>
          <cell r="S39" t="str">
            <v>H</v>
          </cell>
          <cell r="V39" t="str">
            <v>NA</v>
          </cell>
          <cell r="X39" t="str">
            <v>NA</v>
          </cell>
          <cell r="Z39" t="str">
            <v>NA</v>
          </cell>
          <cell r="AB39" t="str">
            <v>NA</v>
          </cell>
          <cell r="AD39" t="str">
            <v>NA</v>
          </cell>
          <cell r="AE39">
            <v>1</v>
          </cell>
        </row>
        <row r="40">
          <cell r="A40" t="str">
            <v>Carbon tetrachloride</v>
          </cell>
          <cell r="C40">
            <v>56235</v>
          </cell>
          <cell r="D40">
            <v>0.0007</v>
          </cell>
          <cell r="E40" t="str">
            <v>I</v>
          </cell>
          <cell r="F40">
            <v>0.0007</v>
          </cell>
          <cell r="H40">
            <v>0.0019985</v>
          </cell>
          <cell r="I40" t="str">
            <v>E</v>
          </cell>
          <cell r="J40">
            <v>0.000571</v>
          </cell>
          <cell r="K40" t="str">
            <v>E</v>
          </cell>
          <cell r="L40" t="str">
            <v>NA</v>
          </cell>
          <cell r="N40" t="str">
            <v>NA</v>
          </cell>
          <cell r="P40" t="str">
            <v>NA</v>
          </cell>
          <cell r="R40" t="str">
            <v>NA</v>
          </cell>
          <cell r="V40">
            <v>0.13</v>
          </cell>
          <cell r="W40" t="str">
            <v>I</v>
          </cell>
          <cell r="X40">
            <v>0.13</v>
          </cell>
          <cell r="Z40">
            <v>1.5142857142857144E-05</v>
          </cell>
          <cell r="AA40" t="str">
            <v>I</v>
          </cell>
          <cell r="AB40">
            <v>0.053</v>
          </cell>
          <cell r="AC40" t="str">
            <v>I</v>
          </cell>
          <cell r="AD40" t="str">
            <v>B2</v>
          </cell>
          <cell r="AE40">
            <v>1</v>
          </cell>
        </row>
        <row r="41">
          <cell r="A41" t="str">
            <v>Chlorobenzene</v>
          </cell>
          <cell r="C41">
            <v>108907</v>
          </cell>
          <cell r="D41">
            <v>0.02</v>
          </cell>
          <cell r="E41" t="str">
            <v>I</v>
          </cell>
          <cell r="F41">
            <v>0.02</v>
          </cell>
          <cell r="H41">
            <v>0.05950000000000001</v>
          </cell>
          <cell r="I41" t="str">
            <v>E</v>
          </cell>
          <cell r="J41">
            <v>0.017</v>
          </cell>
          <cell r="K41" t="str">
            <v>E</v>
          </cell>
          <cell r="L41" t="str">
            <v>NA</v>
          </cell>
          <cell r="N41" t="str">
            <v>NA</v>
          </cell>
          <cell r="P41" t="str">
            <v>NA</v>
          </cell>
          <cell r="R41" t="str">
            <v>NA</v>
          </cell>
          <cell r="V41" t="str">
            <v>NA</v>
          </cell>
          <cell r="X41" t="str">
            <v>NA</v>
          </cell>
          <cell r="Z41" t="str">
            <v>NA</v>
          </cell>
          <cell r="AB41" t="str">
            <v>NA</v>
          </cell>
          <cell r="AD41" t="str">
            <v>D</v>
          </cell>
          <cell r="AE41">
            <v>1</v>
          </cell>
        </row>
        <row r="42">
          <cell r="A42" t="str">
            <v>Chloroethane</v>
          </cell>
          <cell r="C42">
            <v>75003</v>
          </cell>
          <cell r="D42">
            <v>0.4</v>
          </cell>
          <cell r="E42" t="str">
            <v>E3</v>
          </cell>
          <cell r="F42">
            <v>0</v>
          </cell>
          <cell r="H42">
            <v>10.15</v>
          </cell>
          <cell r="I42" t="str">
            <v>I</v>
          </cell>
          <cell r="J42">
            <v>2.9</v>
          </cell>
          <cell r="K42" t="str">
            <v>I</v>
          </cell>
          <cell r="L42" t="str">
            <v>NA</v>
          </cell>
          <cell r="N42" t="str">
            <v>NA</v>
          </cell>
          <cell r="P42" t="str">
            <v>NA</v>
          </cell>
          <cell r="R42" t="str">
            <v>NA</v>
          </cell>
          <cell r="T42" t="str">
            <v>NA</v>
          </cell>
          <cell r="V42">
            <v>0.0029</v>
          </cell>
          <cell r="W42" t="str">
            <v>E3</v>
          </cell>
          <cell r="X42">
            <v>0.0029</v>
          </cell>
          <cell r="Z42" t="str">
            <v>NA</v>
          </cell>
          <cell r="AB42" t="str">
            <v>NA</v>
          </cell>
          <cell r="AD42" t="str">
            <v>NA</v>
          </cell>
          <cell r="AE42">
            <v>1</v>
          </cell>
        </row>
        <row r="43">
          <cell r="A43" t="str">
            <v>Chloroform</v>
          </cell>
          <cell r="C43">
            <v>67663</v>
          </cell>
          <cell r="D43">
            <v>0.01</v>
          </cell>
          <cell r="E43" t="str">
            <v>I</v>
          </cell>
          <cell r="F43">
            <v>0.01</v>
          </cell>
          <cell r="H43">
            <v>0.000301</v>
          </cell>
          <cell r="I43" t="str">
            <v>E</v>
          </cell>
          <cell r="J43">
            <v>8.6E-05</v>
          </cell>
          <cell r="K43" t="str">
            <v>E</v>
          </cell>
          <cell r="L43">
            <v>0.01</v>
          </cell>
          <cell r="M43" t="str">
            <v>H</v>
          </cell>
          <cell r="N43">
            <v>0.01</v>
          </cell>
          <cell r="P43" t="str">
            <v>NA</v>
          </cell>
          <cell r="R43" t="str">
            <v>NA</v>
          </cell>
          <cell r="V43" t="str">
            <v>NA</v>
          </cell>
          <cell r="X43" t="str">
            <v>NA</v>
          </cell>
          <cell r="Z43">
            <v>2.3142857142857145E-05</v>
          </cell>
          <cell r="AA43" t="str">
            <v>I</v>
          </cell>
          <cell r="AB43">
            <v>0.081</v>
          </cell>
          <cell r="AC43" t="str">
            <v>I</v>
          </cell>
          <cell r="AD43" t="str">
            <v>B2</v>
          </cell>
          <cell r="AE43">
            <v>1</v>
          </cell>
        </row>
        <row r="44">
          <cell r="A44" t="str">
            <v>Chloromethane</v>
          </cell>
          <cell r="C44">
            <v>74873</v>
          </cell>
          <cell r="D44" t="str">
            <v>NA</v>
          </cell>
          <cell r="F44" t="str">
            <v>NA</v>
          </cell>
          <cell r="H44">
            <v>0.091</v>
          </cell>
          <cell r="I44" t="str">
            <v>I</v>
          </cell>
          <cell r="J44">
            <v>0.026</v>
          </cell>
          <cell r="K44" t="str">
            <v>I</v>
          </cell>
          <cell r="L44" t="str">
            <v>NA</v>
          </cell>
          <cell r="N44" t="str">
            <v>NA</v>
          </cell>
          <cell r="P44" t="str">
            <v>NA</v>
          </cell>
          <cell r="R44" t="str">
            <v>NA</v>
          </cell>
          <cell r="V44">
            <v>0.013</v>
          </cell>
          <cell r="W44" t="str">
            <v>H</v>
          </cell>
          <cell r="X44">
            <v>0.013</v>
          </cell>
          <cell r="Z44">
            <v>1E-06</v>
          </cell>
          <cell r="AA44" t="str">
            <v>E</v>
          </cell>
          <cell r="AB44">
            <v>0.0035</v>
          </cell>
          <cell r="AC44" t="str">
            <v>E</v>
          </cell>
          <cell r="AD44" t="str">
            <v>D</v>
          </cell>
          <cell r="AE44">
            <v>1</v>
          </cell>
        </row>
        <row r="45">
          <cell r="A45" t="str">
            <v>cis-1,2-Dichloroethene</v>
          </cell>
          <cell r="C45">
            <v>156592</v>
          </cell>
          <cell r="D45">
            <v>0.01</v>
          </cell>
          <cell r="E45" t="str">
            <v>H</v>
          </cell>
          <cell r="F45">
            <v>0.01</v>
          </cell>
          <cell r="H45" t="str">
            <v>NA</v>
          </cell>
          <cell r="J45" t="str">
            <v>NA</v>
          </cell>
          <cell r="L45">
            <v>0.1</v>
          </cell>
          <cell r="M45" t="str">
            <v>H</v>
          </cell>
          <cell r="N45">
            <v>0.1</v>
          </cell>
          <cell r="P45" t="str">
            <v>NA</v>
          </cell>
          <cell r="R45" t="str">
            <v>NA</v>
          </cell>
          <cell r="T45" t="str">
            <v>Blood/decreased heatocrit and hemoglobin</v>
          </cell>
          <cell r="V45" t="str">
            <v>NA</v>
          </cell>
          <cell r="X45" t="str">
            <v>NA</v>
          </cell>
          <cell r="Z45" t="str">
            <v>NA</v>
          </cell>
          <cell r="AB45" t="str">
            <v>NA</v>
          </cell>
          <cell r="AD45" t="str">
            <v>D</v>
          </cell>
          <cell r="AE45">
            <v>1</v>
          </cell>
        </row>
        <row r="46">
          <cell r="A46" t="str">
            <v>Dibromochloromethane</v>
          </cell>
          <cell r="C46">
            <v>124481</v>
          </cell>
          <cell r="D46">
            <v>0.02</v>
          </cell>
          <cell r="E46" t="str">
            <v>I</v>
          </cell>
          <cell r="F46">
            <v>0.02</v>
          </cell>
          <cell r="H46" t="str">
            <v>NA</v>
          </cell>
          <cell r="J46" t="str">
            <v>NA</v>
          </cell>
          <cell r="L46">
            <v>0.2</v>
          </cell>
          <cell r="M46" t="str">
            <v>H</v>
          </cell>
          <cell r="N46">
            <v>0.2</v>
          </cell>
          <cell r="P46" t="str">
            <v>NA</v>
          </cell>
          <cell r="R46" t="str">
            <v>NA</v>
          </cell>
          <cell r="V46">
            <v>0.084</v>
          </cell>
          <cell r="W46" t="str">
            <v>I</v>
          </cell>
          <cell r="X46">
            <v>0.084</v>
          </cell>
          <cell r="Z46" t="str">
            <v>NA</v>
          </cell>
          <cell r="AB46" t="str">
            <v>NA</v>
          </cell>
          <cell r="AD46" t="str">
            <v>D</v>
          </cell>
          <cell r="AE46">
            <v>1</v>
          </cell>
        </row>
        <row r="47">
          <cell r="A47" t="str">
            <v>Dichlorodifluoromethane</v>
          </cell>
          <cell r="C47">
            <v>75718</v>
          </cell>
          <cell r="D47">
            <v>0.2</v>
          </cell>
          <cell r="E47" t="str">
            <v>I</v>
          </cell>
          <cell r="F47">
            <v>0.2</v>
          </cell>
          <cell r="H47">
            <v>0.2</v>
          </cell>
          <cell r="I47" t="str">
            <v>H</v>
          </cell>
          <cell r="J47">
            <v>0.05</v>
          </cell>
          <cell r="K47" t="str">
            <v>H</v>
          </cell>
          <cell r="L47" t="str">
            <v>NA</v>
          </cell>
          <cell r="N47" t="str">
            <v>NA</v>
          </cell>
          <cell r="P47">
            <v>2</v>
          </cell>
          <cell r="Q47" t="str">
            <v>H</v>
          </cell>
          <cell r="R47">
            <v>0.5</v>
          </cell>
          <cell r="S47" t="str">
            <v>H</v>
          </cell>
          <cell r="V47" t="str">
            <v>NA</v>
          </cell>
          <cell r="X47" t="str">
            <v>NA</v>
          </cell>
          <cell r="Z47" t="str">
            <v>NA</v>
          </cell>
          <cell r="AB47" t="str">
            <v>NA</v>
          </cell>
          <cell r="AD47" t="str">
            <v>D</v>
          </cell>
          <cell r="AE47">
            <v>1</v>
          </cell>
        </row>
        <row r="48">
          <cell r="A48" t="str">
            <v>Dichlorofluoromethane</v>
          </cell>
          <cell r="D48" t="str">
            <v>NA</v>
          </cell>
          <cell r="F48" t="str">
            <v>NA</v>
          </cell>
          <cell r="H48" t="str">
            <v>NA</v>
          </cell>
          <cell r="J48" t="str">
            <v>NA</v>
          </cell>
          <cell r="L48" t="str">
            <v>NA</v>
          </cell>
          <cell r="N48" t="str">
            <v>NA</v>
          </cell>
          <cell r="P48" t="str">
            <v>NA</v>
          </cell>
          <cell r="V48" t="str">
            <v>NA</v>
          </cell>
          <cell r="X48" t="str">
            <v>NA</v>
          </cell>
          <cell r="Z48" t="str">
            <v>NA</v>
          </cell>
          <cell r="AB48" t="str">
            <v>NA</v>
          </cell>
          <cell r="AD48" t="str">
            <v>NA</v>
          </cell>
          <cell r="AE48">
            <v>1</v>
          </cell>
        </row>
        <row r="49">
          <cell r="A49" t="str">
            <v>Ethylbenzene</v>
          </cell>
          <cell r="C49">
            <v>100414</v>
          </cell>
          <cell r="D49">
            <v>0.1</v>
          </cell>
          <cell r="E49" t="str">
            <v>I</v>
          </cell>
          <cell r="F49">
            <v>0.1</v>
          </cell>
          <cell r="H49">
            <v>1</v>
          </cell>
          <cell r="I49" t="str">
            <v>I</v>
          </cell>
          <cell r="J49">
            <v>0.2857142857142857</v>
          </cell>
          <cell r="K49" t="str">
            <v>I</v>
          </cell>
          <cell r="L49" t="str">
            <v>NA</v>
          </cell>
          <cell r="N49" t="str">
            <v>NA</v>
          </cell>
          <cell r="P49" t="str">
            <v>NA</v>
          </cell>
          <cell r="R49" t="str">
            <v>NA</v>
          </cell>
          <cell r="T49" t="str">
            <v>Liver, kidney, and developmental toxicity</v>
          </cell>
          <cell r="V49" t="str">
            <v>NA</v>
          </cell>
          <cell r="X49" t="str">
            <v>NA</v>
          </cell>
          <cell r="Z49">
            <v>1.1E-06</v>
          </cell>
          <cell r="AA49" t="str">
            <v>E</v>
          </cell>
          <cell r="AB49">
            <v>0.00385</v>
          </cell>
          <cell r="AC49" t="str">
            <v>E</v>
          </cell>
          <cell r="AD49" t="str">
            <v>D</v>
          </cell>
          <cell r="AE49">
            <v>1</v>
          </cell>
        </row>
        <row r="50">
          <cell r="A50" t="str">
            <v>Ethyl methacrylate</v>
          </cell>
          <cell r="D50" t="str">
            <v>NA</v>
          </cell>
          <cell r="F50" t="str">
            <v>NA</v>
          </cell>
          <cell r="H50" t="str">
            <v>NA</v>
          </cell>
          <cell r="J50" t="str">
            <v>NA</v>
          </cell>
          <cell r="L50" t="str">
            <v>NA</v>
          </cell>
          <cell r="N50" t="str">
            <v>NA</v>
          </cell>
          <cell r="P50" t="str">
            <v>NA</v>
          </cell>
          <cell r="V50" t="str">
            <v>NA</v>
          </cell>
          <cell r="X50" t="str">
            <v>NA</v>
          </cell>
          <cell r="Z50" t="str">
            <v>NA</v>
          </cell>
          <cell r="AB50" t="str">
            <v>NA</v>
          </cell>
          <cell r="AD50" t="str">
            <v>NA</v>
          </cell>
          <cell r="AE50">
            <v>1</v>
          </cell>
        </row>
        <row r="51">
          <cell r="A51" t="str">
            <v>Hexachlorobutadiene</v>
          </cell>
          <cell r="C51">
            <v>87683</v>
          </cell>
          <cell r="D51">
            <v>0.0002</v>
          </cell>
          <cell r="E51" t="str">
            <v>H</v>
          </cell>
          <cell r="F51">
            <v>0.0002</v>
          </cell>
          <cell r="H51" t="str">
            <v>NA</v>
          </cell>
          <cell r="J51" t="str">
            <v>NA</v>
          </cell>
          <cell r="L51" t="str">
            <v>NA</v>
          </cell>
          <cell r="N51" t="str">
            <v>NA</v>
          </cell>
          <cell r="P51" t="str">
            <v>NA</v>
          </cell>
          <cell r="R51" t="str">
            <v>NA</v>
          </cell>
          <cell r="V51">
            <v>0.078</v>
          </cell>
          <cell r="W51" t="str">
            <v>I</v>
          </cell>
          <cell r="X51">
            <v>0.078</v>
          </cell>
          <cell r="Z51">
            <v>2.2285714285714287E-05</v>
          </cell>
          <cell r="AA51" t="str">
            <v>I</v>
          </cell>
          <cell r="AB51">
            <v>0.078</v>
          </cell>
          <cell r="AC51" t="str">
            <v>I</v>
          </cell>
          <cell r="AD51" t="str">
            <v>C</v>
          </cell>
          <cell r="AE51">
            <v>1</v>
          </cell>
        </row>
        <row r="52">
          <cell r="A52" t="str">
            <v>Isopropylbenzene</v>
          </cell>
          <cell r="C52">
            <v>98828</v>
          </cell>
          <cell r="D52">
            <v>0.1</v>
          </cell>
          <cell r="E52" t="str">
            <v>I</v>
          </cell>
          <cell r="F52">
            <v>0.1</v>
          </cell>
          <cell r="H52">
            <v>0.4</v>
          </cell>
          <cell r="I52" t="str">
            <v>I</v>
          </cell>
          <cell r="J52">
            <v>0.11428571428571428</v>
          </cell>
          <cell r="K52" t="str">
            <v>I</v>
          </cell>
          <cell r="L52">
            <v>0.4</v>
          </cell>
          <cell r="M52" t="str">
            <v>H</v>
          </cell>
          <cell r="N52">
            <v>0.4</v>
          </cell>
          <cell r="P52" t="str">
            <v>NA</v>
          </cell>
          <cell r="R52" t="str">
            <v>NA</v>
          </cell>
          <cell r="T52" t="str">
            <v>CNS, nose irritation</v>
          </cell>
          <cell r="V52" t="str">
            <v>NA</v>
          </cell>
          <cell r="X52" t="str">
            <v>NA</v>
          </cell>
          <cell r="Z52" t="str">
            <v>NA</v>
          </cell>
          <cell r="AB52" t="str">
            <v>NA</v>
          </cell>
          <cell r="AD52" t="str">
            <v>D</v>
          </cell>
          <cell r="AE52">
            <v>1</v>
          </cell>
        </row>
        <row r="53">
          <cell r="A53" t="str">
            <v>m,p-Xylenes</v>
          </cell>
          <cell r="C53" t="str">
            <v>108383, 106423</v>
          </cell>
          <cell r="D53">
            <v>2</v>
          </cell>
          <cell r="E53" t="str">
            <v>H</v>
          </cell>
          <cell r="F53">
            <v>2</v>
          </cell>
          <cell r="H53" t="str">
            <v>NA</v>
          </cell>
          <cell r="J53" t="str">
            <v>NA</v>
          </cell>
          <cell r="L53" t="str">
            <v>NA</v>
          </cell>
          <cell r="N53" t="str">
            <v>NA</v>
          </cell>
          <cell r="P53" t="str">
            <v>NA</v>
          </cell>
          <cell r="R53" t="str">
            <v>NA</v>
          </cell>
          <cell r="T53" t="str">
            <v>CNS/hyperactivity, decreased body weight</v>
          </cell>
          <cell r="V53" t="str">
            <v>NA</v>
          </cell>
          <cell r="X53" t="str">
            <v>NA</v>
          </cell>
          <cell r="Z53" t="str">
            <v>NA</v>
          </cell>
          <cell r="AB53" t="str">
            <v>NA</v>
          </cell>
          <cell r="AD53" t="str">
            <v>D</v>
          </cell>
          <cell r="AE53">
            <v>1</v>
          </cell>
        </row>
        <row r="54">
          <cell r="A54" t="str">
            <v>Methyl ethyl ketone (2-Butanone)</v>
          </cell>
          <cell r="C54">
            <v>78933</v>
          </cell>
          <cell r="D54">
            <v>0.6</v>
          </cell>
          <cell r="E54" t="str">
            <v>I</v>
          </cell>
          <cell r="F54">
            <v>0.6</v>
          </cell>
          <cell r="H54">
            <v>1.001</v>
          </cell>
          <cell r="I54" t="str">
            <v>I</v>
          </cell>
          <cell r="J54">
            <v>0.286</v>
          </cell>
          <cell r="K54" t="str">
            <v>I</v>
          </cell>
          <cell r="L54">
            <v>2</v>
          </cell>
          <cell r="M54" t="str">
            <v>H</v>
          </cell>
          <cell r="N54">
            <v>2</v>
          </cell>
          <cell r="P54">
            <v>1</v>
          </cell>
          <cell r="Q54" t="str">
            <v>H</v>
          </cell>
          <cell r="R54">
            <v>0.2857142857142857</v>
          </cell>
          <cell r="S54" t="str">
            <v>H</v>
          </cell>
          <cell r="V54" t="str">
            <v>NA</v>
          </cell>
          <cell r="X54" t="str">
            <v>NA</v>
          </cell>
          <cell r="Z54" t="str">
            <v>NA</v>
          </cell>
          <cell r="AB54" t="str">
            <v>NA</v>
          </cell>
          <cell r="AD54" t="str">
            <v>D</v>
          </cell>
          <cell r="AE54">
            <v>1</v>
          </cell>
        </row>
        <row r="55">
          <cell r="A55" t="str">
            <v>Methyl isobutyl ketone</v>
          </cell>
          <cell r="C55">
            <v>108101</v>
          </cell>
          <cell r="D55">
            <v>0.08</v>
          </cell>
          <cell r="E55" t="str">
            <v>H</v>
          </cell>
          <cell r="F55">
            <v>0.08</v>
          </cell>
          <cell r="H55">
            <v>3</v>
          </cell>
          <cell r="I55" t="str">
            <v>I</v>
          </cell>
          <cell r="J55">
            <v>0.857</v>
          </cell>
          <cell r="L55">
            <v>0.8</v>
          </cell>
          <cell r="M55" t="str">
            <v>H</v>
          </cell>
          <cell r="N55">
            <v>0.8</v>
          </cell>
          <cell r="P55" t="str">
            <v>NA</v>
          </cell>
          <cell r="R55">
            <v>0.2</v>
          </cell>
          <cell r="S55" t="str">
            <v>H2</v>
          </cell>
          <cell r="V55" t="str">
            <v>NA</v>
          </cell>
          <cell r="X55" t="str">
            <v>NA</v>
          </cell>
          <cell r="Z55" t="str">
            <v>NA</v>
          </cell>
          <cell r="AB55" t="str">
            <v>NA</v>
          </cell>
          <cell r="AD55" t="str">
            <v>NA</v>
          </cell>
          <cell r="AE55">
            <v>1</v>
          </cell>
        </row>
        <row r="56">
          <cell r="A56" t="str">
            <v>Methyl n-propyl ketone</v>
          </cell>
          <cell r="D56" t="str">
            <v>NA</v>
          </cell>
          <cell r="F56" t="str">
            <v>NA</v>
          </cell>
          <cell r="H56" t="str">
            <v>NA</v>
          </cell>
          <cell r="J56" t="str">
            <v>NA</v>
          </cell>
          <cell r="L56" t="str">
            <v>NA</v>
          </cell>
          <cell r="N56" t="str">
            <v>NA</v>
          </cell>
          <cell r="P56" t="str">
            <v>NA</v>
          </cell>
          <cell r="V56" t="str">
            <v>NA</v>
          </cell>
          <cell r="X56" t="str">
            <v>NA</v>
          </cell>
          <cell r="Z56" t="str">
            <v>NA</v>
          </cell>
          <cell r="AB56" t="str">
            <v>NA</v>
          </cell>
          <cell r="AD56" t="str">
            <v>NA</v>
          </cell>
          <cell r="AE56">
            <v>1</v>
          </cell>
        </row>
        <row r="57">
          <cell r="A57" t="str">
            <v>Methylene chloride</v>
          </cell>
          <cell r="C57">
            <v>75092</v>
          </cell>
          <cell r="D57">
            <v>0.06</v>
          </cell>
          <cell r="E57" t="str">
            <v>I</v>
          </cell>
          <cell r="F57">
            <v>0.06</v>
          </cell>
          <cell r="H57">
            <v>3.01</v>
          </cell>
          <cell r="I57" t="str">
            <v>H</v>
          </cell>
          <cell r="J57">
            <v>0.86</v>
          </cell>
          <cell r="K57" t="str">
            <v>H</v>
          </cell>
          <cell r="L57">
            <v>0.06</v>
          </cell>
          <cell r="M57" t="str">
            <v>H</v>
          </cell>
          <cell r="N57">
            <v>0.06</v>
          </cell>
          <cell r="P57">
            <v>3</v>
          </cell>
          <cell r="Q57" t="str">
            <v>H</v>
          </cell>
          <cell r="R57">
            <v>0.8571428571428571</v>
          </cell>
          <cell r="S57" t="str">
            <v>H</v>
          </cell>
          <cell r="V57">
            <v>0.0075</v>
          </cell>
          <cell r="W57" t="str">
            <v>I</v>
          </cell>
          <cell r="X57">
            <v>0.0075</v>
          </cell>
          <cell r="Z57">
            <v>4.7142857142857145E-07</v>
          </cell>
          <cell r="AA57" t="str">
            <v>I</v>
          </cell>
          <cell r="AB57">
            <v>0.00165</v>
          </cell>
          <cell r="AC57" t="str">
            <v>I</v>
          </cell>
          <cell r="AD57" t="str">
            <v>B2</v>
          </cell>
          <cell r="AE57">
            <v>1</v>
          </cell>
        </row>
        <row r="58">
          <cell r="A58" t="str">
            <v>Naphthalene</v>
          </cell>
          <cell r="C58">
            <v>91203</v>
          </cell>
          <cell r="D58">
            <v>0.02</v>
          </cell>
          <cell r="E58" t="str">
            <v>I</v>
          </cell>
          <cell r="F58">
            <v>0.02</v>
          </cell>
          <cell r="H58">
            <v>0.0030099999999999997</v>
          </cell>
          <cell r="I58" t="str">
            <v>I</v>
          </cell>
          <cell r="J58">
            <v>0.00086</v>
          </cell>
          <cell r="K58" t="str">
            <v>I</v>
          </cell>
          <cell r="L58" t="str">
            <v>NA</v>
          </cell>
          <cell r="N58" t="str">
            <v>NA</v>
          </cell>
          <cell r="P58" t="str">
            <v>NA</v>
          </cell>
          <cell r="R58" t="str">
            <v>NA</v>
          </cell>
          <cell r="T58" t="str">
            <v>Decreased body weight, respiratory system</v>
          </cell>
          <cell r="V58" t="str">
            <v>NA</v>
          </cell>
          <cell r="X58" t="str">
            <v>NA</v>
          </cell>
          <cell r="Z58" t="str">
            <v>NA</v>
          </cell>
          <cell r="AB58" t="str">
            <v>NA</v>
          </cell>
          <cell r="AD58" t="str">
            <v>C</v>
          </cell>
          <cell r="AE58">
            <v>1</v>
          </cell>
        </row>
        <row r="59">
          <cell r="A59" t="str">
            <v>n-Butylbenzene</v>
          </cell>
          <cell r="C59">
            <v>104518</v>
          </cell>
          <cell r="D59">
            <v>0.04</v>
          </cell>
          <cell r="E59" t="str">
            <v>E</v>
          </cell>
          <cell r="F59">
            <v>0.04</v>
          </cell>
          <cell r="H59" t="str">
            <v>NA</v>
          </cell>
          <cell r="J59" t="str">
            <v>NA</v>
          </cell>
          <cell r="L59" t="str">
            <v>NA</v>
          </cell>
          <cell r="N59" t="str">
            <v>NA</v>
          </cell>
          <cell r="P59" t="str">
            <v>NA</v>
          </cell>
          <cell r="R59" t="str">
            <v>NA</v>
          </cell>
          <cell r="V59" t="str">
            <v>NA</v>
          </cell>
          <cell r="X59" t="str">
            <v>NA</v>
          </cell>
          <cell r="Z59" t="str">
            <v>NA</v>
          </cell>
          <cell r="AB59" t="str">
            <v>NA</v>
          </cell>
          <cell r="AD59" t="str">
            <v>NA</v>
          </cell>
          <cell r="AE59">
            <v>1</v>
          </cell>
        </row>
        <row r="60">
          <cell r="A60" t="str">
            <v>n-Propylbenzene</v>
          </cell>
          <cell r="C60">
            <v>103651</v>
          </cell>
          <cell r="D60">
            <v>0.04</v>
          </cell>
          <cell r="E60" t="str">
            <v>E</v>
          </cell>
          <cell r="F60">
            <v>0.04</v>
          </cell>
          <cell r="H60" t="str">
            <v>NA</v>
          </cell>
          <cell r="J60" t="str">
            <v>NA</v>
          </cell>
          <cell r="L60" t="str">
            <v>NA</v>
          </cell>
          <cell r="N60" t="str">
            <v>NA</v>
          </cell>
          <cell r="P60" t="str">
            <v>NA</v>
          </cell>
          <cell r="R60" t="str">
            <v>NA</v>
          </cell>
          <cell r="V60" t="str">
            <v>NA</v>
          </cell>
          <cell r="X60" t="str">
            <v>NA</v>
          </cell>
          <cell r="Z60" t="str">
            <v>NA</v>
          </cell>
          <cell r="AB60" t="str">
            <v>NA</v>
          </cell>
          <cell r="AD60" t="str">
            <v>NA</v>
          </cell>
          <cell r="AE60">
            <v>1</v>
          </cell>
        </row>
        <row r="61">
          <cell r="A61" t="str">
            <v>o- Xylene</v>
          </cell>
          <cell r="C61">
            <v>95476</v>
          </cell>
          <cell r="D61">
            <v>2</v>
          </cell>
          <cell r="E61" t="str">
            <v>H</v>
          </cell>
          <cell r="F61">
            <v>2</v>
          </cell>
          <cell r="H61" t="str">
            <v>NA</v>
          </cell>
          <cell r="J61" t="str">
            <v>NA</v>
          </cell>
          <cell r="L61" t="str">
            <v>NA</v>
          </cell>
          <cell r="N61" t="str">
            <v>NA</v>
          </cell>
          <cell r="P61" t="str">
            <v>NA</v>
          </cell>
          <cell r="R61" t="str">
            <v>NA</v>
          </cell>
          <cell r="T61" t="str">
            <v>CNS/hyperactivity, decreased body weight</v>
          </cell>
          <cell r="V61" t="str">
            <v>NA</v>
          </cell>
          <cell r="X61" t="str">
            <v>NA</v>
          </cell>
          <cell r="Z61" t="str">
            <v>NA</v>
          </cell>
          <cell r="AB61" t="str">
            <v>NA</v>
          </cell>
          <cell r="AD61" t="str">
            <v>D</v>
          </cell>
          <cell r="AE61">
            <v>1</v>
          </cell>
        </row>
        <row r="62">
          <cell r="A62" t="str">
            <v>o-Chlorotoluene</v>
          </cell>
          <cell r="C62">
            <v>95498</v>
          </cell>
          <cell r="D62">
            <v>0.02</v>
          </cell>
          <cell r="E62" t="str">
            <v>I</v>
          </cell>
          <cell r="F62">
            <v>0.02</v>
          </cell>
          <cell r="H62" t="str">
            <v>NA</v>
          </cell>
          <cell r="J62" t="str">
            <v>NA</v>
          </cell>
          <cell r="L62">
            <v>0.2</v>
          </cell>
          <cell r="M62" t="str">
            <v>H</v>
          </cell>
          <cell r="N62">
            <v>0.2</v>
          </cell>
          <cell r="P62" t="str">
            <v>NA</v>
          </cell>
          <cell r="R62" t="str">
            <v>NA</v>
          </cell>
          <cell r="T62" t="str">
            <v>Decreased weight gain</v>
          </cell>
          <cell r="V62" t="str">
            <v>NA</v>
          </cell>
          <cell r="X62" t="str">
            <v>NA</v>
          </cell>
          <cell r="Z62" t="str">
            <v>NA</v>
          </cell>
          <cell r="AB62" t="str">
            <v>NA</v>
          </cell>
          <cell r="AD62" t="str">
            <v>NA</v>
          </cell>
          <cell r="AE62">
            <v>1</v>
          </cell>
        </row>
        <row r="63">
          <cell r="A63" t="str">
            <v>p-Isopropyltoluene</v>
          </cell>
          <cell r="C63">
            <v>99876</v>
          </cell>
          <cell r="D63" t="str">
            <v>NA</v>
          </cell>
          <cell r="F63" t="str">
            <v>NA</v>
          </cell>
          <cell r="H63" t="str">
            <v>NA</v>
          </cell>
          <cell r="J63" t="str">
            <v>NA</v>
          </cell>
          <cell r="L63" t="str">
            <v>NA</v>
          </cell>
          <cell r="N63" t="str">
            <v>NA</v>
          </cell>
          <cell r="P63" t="str">
            <v>NA</v>
          </cell>
          <cell r="R63" t="str">
            <v>NA</v>
          </cell>
          <cell r="V63" t="str">
            <v>NA</v>
          </cell>
          <cell r="X63" t="str">
            <v>NA</v>
          </cell>
          <cell r="Z63" t="str">
            <v>NA</v>
          </cell>
          <cell r="AB63" t="str">
            <v>NA</v>
          </cell>
          <cell r="AD63" t="str">
            <v>D</v>
          </cell>
          <cell r="AE63">
            <v>1</v>
          </cell>
        </row>
        <row r="64">
          <cell r="A64" t="str">
            <v>sec-Butylbenzene</v>
          </cell>
          <cell r="C64">
            <v>135988</v>
          </cell>
          <cell r="D64">
            <v>0.04</v>
          </cell>
          <cell r="E64" t="str">
            <v>E</v>
          </cell>
          <cell r="F64">
            <v>0.04</v>
          </cell>
          <cell r="H64" t="str">
            <v>NA</v>
          </cell>
          <cell r="J64" t="str">
            <v>NA</v>
          </cell>
          <cell r="L64" t="str">
            <v>NA</v>
          </cell>
          <cell r="N64" t="str">
            <v>NA</v>
          </cell>
          <cell r="P64" t="str">
            <v>NA</v>
          </cell>
          <cell r="R64" t="str">
            <v>NA</v>
          </cell>
          <cell r="V64" t="str">
            <v>NA</v>
          </cell>
          <cell r="X64" t="str">
            <v>NA</v>
          </cell>
          <cell r="Z64" t="str">
            <v>NA</v>
          </cell>
          <cell r="AB64" t="str">
            <v>NA</v>
          </cell>
          <cell r="AD64" t="str">
            <v>NA</v>
          </cell>
          <cell r="AE64">
            <v>1</v>
          </cell>
        </row>
        <row r="65">
          <cell r="A65" t="str">
            <v>Styrene</v>
          </cell>
          <cell r="C65">
            <v>100425</v>
          </cell>
          <cell r="D65">
            <v>0.2</v>
          </cell>
          <cell r="E65" t="str">
            <v>I</v>
          </cell>
          <cell r="F65">
            <v>0.2</v>
          </cell>
          <cell r="H65">
            <v>1.001</v>
          </cell>
          <cell r="I65" t="str">
            <v>I</v>
          </cell>
          <cell r="J65">
            <v>0.286</v>
          </cell>
          <cell r="K65" t="str">
            <v>I</v>
          </cell>
          <cell r="L65" t="str">
            <v>NA</v>
          </cell>
          <cell r="N65" t="str">
            <v>NA</v>
          </cell>
          <cell r="P65" t="str">
            <v>NA</v>
          </cell>
          <cell r="R65" t="str">
            <v>NA</v>
          </cell>
          <cell r="V65" t="str">
            <v>NA</v>
          </cell>
          <cell r="X65" t="str">
            <v>NA</v>
          </cell>
          <cell r="Z65" t="str">
            <v>NA</v>
          </cell>
          <cell r="AB65" t="str">
            <v>NA</v>
          </cell>
          <cell r="AD65" t="str">
            <v>NA</v>
          </cell>
          <cell r="AE65">
            <v>1</v>
          </cell>
        </row>
        <row r="66">
          <cell r="A66" t="str">
            <v>t-Butylbenzene</v>
          </cell>
          <cell r="C66">
            <v>98066</v>
          </cell>
          <cell r="D66">
            <v>0.01</v>
          </cell>
          <cell r="E66" t="str">
            <v>E</v>
          </cell>
          <cell r="F66">
            <v>0.01</v>
          </cell>
          <cell r="H66" t="str">
            <v>NA</v>
          </cell>
          <cell r="J66" t="str">
            <v>NA</v>
          </cell>
          <cell r="L66" t="str">
            <v>NA</v>
          </cell>
          <cell r="N66" t="str">
            <v>NA</v>
          </cell>
          <cell r="P66" t="str">
            <v>NA</v>
          </cell>
          <cell r="R66" t="str">
            <v>NA</v>
          </cell>
          <cell r="V66" t="str">
            <v>NA</v>
          </cell>
          <cell r="X66" t="str">
            <v>NA</v>
          </cell>
          <cell r="Z66" t="str">
            <v>NA</v>
          </cell>
          <cell r="AB66" t="str">
            <v>NA</v>
          </cell>
          <cell r="AD66" t="str">
            <v>NA</v>
          </cell>
          <cell r="AE66">
            <v>1</v>
          </cell>
        </row>
        <row r="67">
          <cell r="A67" t="str">
            <v>t-Butyl alcohol</v>
          </cell>
          <cell r="D67" t="str">
            <v>NA</v>
          </cell>
          <cell r="F67" t="str">
            <v>NA</v>
          </cell>
          <cell r="H67" t="str">
            <v>NA</v>
          </cell>
          <cell r="J67" t="str">
            <v>NA</v>
          </cell>
          <cell r="L67" t="str">
            <v>NA</v>
          </cell>
          <cell r="N67" t="str">
            <v>NA</v>
          </cell>
          <cell r="P67" t="str">
            <v>NA</v>
          </cell>
          <cell r="V67" t="str">
            <v>NA</v>
          </cell>
          <cell r="X67" t="str">
            <v>NA</v>
          </cell>
          <cell r="Z67" t="str">
            <v>NA</v>
          </cell>
          <cell r="AB67" t="str">
            <v>NA</v>
          </cell>
          <cell r="AD67" t="str">
            <v>NA</v>
          </cell>
          <cell r="AE67">
            <v>1</v>
          </cell>
        </row>
        <row r="68">
          <cell r="A68" t="str">
            <v>tert-Butyl methyl ether</v>
          </cell>
          <cell r="C68">
            <v>1634044</v>
          </cell>
          <cell r="D68" t="str">
            <v>NA</v>
          </cell>
          <cell r="F68" t="str">
            <v>NA</v>
          </cell>
          <cell r="H68">
            <v>3.01</v>
          </cell>
          <cell r="I68" t="str">
            <v>I</v>
          </cell>
          <cell r="J68">
            <v>0.86</v>
          </cell>
          <cell r="K68" t="str">
            <v>I</v>
          </cell>
          <cell r="L68" t="str">
            <v>NA</v>
          </cell>
          <cell r="N68" t="str">
            <v>NA</v>
          </cell>
          <cell r="P68" t="str">
            <v>NA</v>
          </cell>
          <cell r="R68" t="str">
            <v>NA</v>
          </cell>
          <cell r="V68">
            <v>0.0033</v>
          </cell>
          <cell r="W68" t="str">
            <v>E</v>
          </cell>
          <cell r="X68">
            <v>0.0033</v>
          </cell>
          <cell r="Z68">
            <v>1.0000000000000001E-07</v>
          </cell>
          <cell r="AA68" t="str">
            <v>E</v>
          </cell>
          <cell r="AB68">
            <v>0.00035</v>
          </cell>
          <cell r="AC68" t="str">
            <v>E</v>
          </cell>
          <cell r="AD68" t="str">
            <v>NA</v>
          </cell>
          <cell r="AE68">
            <v>1</v>
          </cell>
        </row>
        <row r="69">
          <cell r="A69" t="str">
            <v>Tetrachloroethene</v>
          </cell>
          <cell r="C69">
            <v>127184</v>
          </cell>
          <cell r="D69">
            <v>0.01</v>
          </cell>
          <cell r="E69" t="str">
            <v>I</v>
          </cell>
          <cell r="F69">
            <v>0.01</v>
          </cell>
          <cell r="H69">
            <v>0.28</v>
          </cell>
          <cell r="I69" t="str">
            <v>RBC</v>
          </cell>
          <cell r="J69">
            <v>0.08</v>
          </cell>
          <cell r="K69" t="str">
            <v>RBC</v>
          </cell>
          <cell r="L69">
            <v>0.1</v>
          </cell>
          <cell r="M69" t="str">
            <v>H</v>
          </cell>
          <cell r="N69">
            <v>0.1</v>
          </cell>
          <cell r="P69" t="str">
            <v>NA</v>
          </cell>
          <cell r="R69" t="str">
            <v>NA</v>
          </cell>
          <cell r="T69" t="str">
            <v>Hepatotoxicity</v>
          </cell>
          <cell r="V69">
            <v>0.54</v>
          </cell>
          <cell r="W69" t="str">
            <v>RBC</v>
          </cell>
          <cell r="X69">
            <v>0.54</v>
          </cell>
          <cell r="Z69">
            <v>5.7142857142857145E-06</v>
          </cell>
          <cell r="AA69" t="str">
            <v>RBC</v>
          </cell>
          <cell r="AB69">
            <v>0.02</v>
          </cell>
          <cell r="AC69" t="str">
            <v>RBC</v>
          </cell>
          <cell r="AD69" t="str">
            <v>NA</v>
          </cell>
          <cell r="AE69">
            <v>1</v>
          </cell>
        </row>
        <row r="70">
          <cell r="A70" t="str">
            <v>Toluene</v>
          </cell>
          <cell r="C70">
            <v>108883</v>
          </cell>
          <cell r="D70">
            <v>0.2</v>
          </cell>
          <cell r="E70" t="str">
            <v>I</v>
          </cell>
          <cell r="F70">
            <v>0.2</v>
          </cell>
          <cell r="H70">
            <v>0.4</v>
          </cell>
          <cell r="I70" t="str">
            <v>I</v>
          </cell>
          <cell r="J70">
            <v>0.11428571428571428</v>
          </cell>
          <cell r="K70" t="str">
            <v>I</v>
          </cell>
          <cell r="L70">
            <v>2</v>
          </cell>
          <cell r="M70" t="str">
            <v>H</v>
          </cell>
          <cell r="N70">
            <v>2</v>
          </cell>
          <cell r="P70" t="str">
            <v>NA</v>
          </cell>
          <cell r="R70" t="str">
            <v>NA</v>
          </cell>
          <cell r="T70" t="str">
            <v>Altered liver and kidney weight, neurological effects</v>
          </cell>
          <cell r="V70" t="str">
            <v>NA</v>
          </cell>
          <cell r="X70" t="str">
            <v>NA</v>
          </cell>
          <cell r="Z70" t="str">
            <v>NA</v>
          </cell>
          <cell r="AB70" t="str">
            <v>NA</v>
          </cell>
          <cell r="AD70" t="str">
            <v>D</v>
          </cell>
          <cell r="AE70">
            <v>1</v>
          </cell>
        </row>
        <row r="71">
          <cell r="A71" t="str">
            <v>Total 1,2-Dichloroethene</v>
          </cell>
          <cell r="C71">
            <v>540590</v>
          </cell>
          <cell r="D71">
            <v>0.01</v>
          </cell>
          <cell r="E71" t="str">
            <v>H</v>
          </cell>
          <cell r="F71">
            <v>0.01</v>
          </cell>
          <cell r="H71" t="str">
            <v>NA</v>
          </cell>
          <cell r="J71" t="str">
            <v>NA</v>
          </cell>
          <cell r="L71">
            <v>0.1</v>
          </cell>
          <cell r="M71" t="str">
            <v>H</v>
          </cell>
          <cell r="N71">
            <v>0.1</v>
          </cell>
          <cell r="P71" t="str">
            <v>NA</v>
          </cell>
          <cell r="R71" t="str">
            <v>NA</v>
          </cell>
          <cell r="T71" t="str">
            <v>Blood/decreased heatocrit and hemoglobin</v>
          </cell>
          <cell r="V71" t="str">
            <v>NA</v>
          </cell>
          <cell r="X71" t="str">
            <v>NA</v>
          </cell>
          <cell r="Z71" t="str">
            <v>NA</v>
          </cell>
          <cell r="AB71" t="str">
            <v>NA</v>
          </cell>
          <cell r="AD71" t="str">
            <v>D</v>
          </cell>
          <cell r="AE71">
            <v>1</v>
          </cell>
        </row>
        <row r="72">
          <cell r="A72" t="str">
            <v>trans-1,2-Dichloroethene</v>
          </cell>
          <cell r="C72">
            <v>156605</v>
          </cell>
          <cell r="D72">
            <v>0.02</v>
          </cell>
          <cell r="E72" t="str">
            <v>I</v>
          </cell>
          <cell r="F72">
            <v>0.02</v>
          </cell>
          <cell r="H72" t="str">
            <v>NA</v>
          </cell>
          <cell r="J72" t="str">
            <v>NA</v>
          </cell>
          <cell r="L72">
            <v>0.2</v>
          </cell>
          <cell r="M72" t="str">
            <v>H</v>
          </cell>
          <cell r="N72">
            <v>0.2</v>
          </cell>
          <cell r="P72" t="str">
            <v>NA</v>
          </cell>
          <cell r="R72" t="str">
            <v>NA</v>
          </cell>
          <cell r="T72" t="str">
            <v>Blood/increased serum alkaline phosphatase</v>
          </cell>
          <cell r="V72" t="str">
            <v>NA</v>
          </cell>
          <cell r="X72" t="str">
            <v>NA</v>
          </cell>
          <cell r="Z72" t="str">
            <v>NA</v>
          </cell>
          <cell r="AB72" t="str">
            <v>NA</v>
          </cell>
          <cell r="AD72" t="str">
            <v>NA</v>
          </cell>
          <cell r="AE72">
            <v>1</v>
          </cell>
        </row>
        <row r="73">
          <cell r="A73" t="str">
            <v>Trichloroethene</v>
          </cell>
          <cell r="C73">
            <v>79016</v>
          </cell>
          <cell r="D73">
            <v>0.006</v>
          </cell>
          <cell r="E73" t="str">
            <v>E</v>
          </cell>
          <cell r="F73">
            <v>0.006</v>
          </cell>
          <cell r="H73" t="str">
            <v>NA</v>
          </cell>
          <cell r="J73" t="str">
            <v>NA</v>
          </cell>
          <cell r="L73" t="str">
            <v>NA</v>
          </cell>
          <cell r="N73" t="str">
            <v>NA</v>
          </cell>
          <cell r="P73" t="str">
            <v>NA</v>
          </cell>
          <cell r="R73" t="str">
            <v>NA</v>
          </cell>
          <cell r="T73" t="str">
            <v>NA</v>
          </cell>
          <cell r="V73">
            <v>0.011</v>
          </cell>
          <cell r="W73" t="str">
            <v>E</v>
          </cell>
          <cell r="X73">
            <v>0.011</v>
          </cell>
          <cell r="Z73">
            <v>1.7E-06</v>
          </cell>
          <cell r="AA73" t="str">
            <v>E</v>
          </cell>
          <cell r="AB73">
            <v>0.006</v>
          </cell>
          <cell r="AC73" t="str">
            <v>E</v>
          </cell>
          <cell r="AD73" t="str">
            <v>NA</v>
          </cell>
          <cell r="AE73">
            <v>1</v>
          </cell>
        </row>
        <row r="74">
          <cell r="A74" t="str">
            <v>Trichlorofluoromethane</v>
          </cell>
          <cell r="C74">
            <v>75694</v>
          </cell>
          <cell r="D74">
            <v>0.3</v>
          </cell>
          <cell r="E74" t="str">
            <v>I</v>
          </cell>
          <cell r="F74">
            <v>0.3</v>
          </cell>
          <cell r="H74">
            <v>0.7</v>
          </cell>
          <cell r="I74" t="str">
            <v>H2</v>
          </cell>
          <cell r="J74">
            <v>0.2</v>
          </cell>
          <cell r="K74" t="str">
            <v>H2</v>
          </cell>
          <cell r="L74" t="str">
            <v>NA</v>
          </cell>
          <cell r="N74" t="str">
            <v>NA</v>
          </cell>
          <cell r="P74">
            <v>7</v>
          </cell>
          <cell r="Q74" t="str">
            <v>H2</v>
          </cell>
          <cell r="R74">
            <v>2</v>
          </cell>
          <cell r="S74" t="str">
            <v>H2</v>
          </cell>
          <cell r="V74" t="str">
            <v>NA</v>
          </cell>
          <cell r="X74" t="str">
            <v>NA</v>
          </cell>
          <cell r="Z74" t="str">
            <v>NA</v>
          </cell>
          <cell r="AB74" t="str">
            <v>NA</v>
          </cell>
          <cell r="AD74" t="str">
            <v>NA</v>
          </cell>
          <cell r="AE74">
            <v>1</v>
          </cell>
        </row>
        <row r="75">
          <cell r="A75" t="str">
            <v>Vinyl chloride, adult</v>
          </cell>
          <cell r="C75">
            <v>75014</v>
          </cell>
          <cell r="D75">
            <v>0.003</v>
          </cell>
          <cell r="E75" t="str">
            <v>I</v>
          </cell>
          <cell r="F75">
            <v>0.003</v>
          </cell>
          <cell r="H75">
            <v>0.1</v>
          </cell>
          <cell r="I75" t="str">
            <v>I</v>
          </cell>
          <cell r="J75">
            <v>0.028</v>
          </cell>
          <cell r="K75" t="str">
            <v>I</v>
          </cell>
          <cell r="L75" t="str">
            <v>NA</v>
          </cell>
          <cell r="N75" t="str">
            <v>NA</v>
          </cell>
          <cell r="P75" t="str">
            <v>NA</v>
          </cell>
          <cell r="R75" t="str">
            <v>NA</v>
          </cell>
          <cell r="T75" t="str">
            <v>NA</v>
          </cell>
          <cell r="V75">
            <v>0.72</v>
          </cell>
          <cell r="W75" t="str">
            <v>I</v>
          </cell>
          <cell r="X75">
            <v>0.72</v>
          </cell>
          <cell r="Z75">
            <v>8.8E-06</v>
          </cell>
          <cell r="AA75" t="str">
            <v>I</v>
          </cell>
          <cell r="AB75">
            <v>0.031</v>
          </cell>
          <cell r="AC75" t="str">
            <v>I</v>
          </cell>
          <cell r="AD75" t="str">
            <v>A</v>
          </cell>
          <cell r="AE75">
            <v>1</v>
          </cell>
        </row>
        <row r="76">
          <cell r="A76" t="str">
            <v>Vinyl chloride, lifetime</v>
          </cell>
          <cell r="C76">
            <v>75014</v>
          </cell>
          <cell r="D76">
            <v>0.003</v>
          </cell>
          <cell r="E76" t="str">
            <v>I</v>
          </cell>
          <cell r="F76">
            <v>0.003</v>
          </cell>
          <cell r="H76">
            <v>0.1</v>
          </cell>
          <cell r="I76" t="str">
            <v>I</v>
          </cell>
          <cell r="J76">
            <v>0.028</v>
          </cell>
          <cell r="K76" t="str">
            <v>I</v>
          </cell>
          <cell r="L76" t="str">
            <v>NA</v>
          </cell>
          <cell r="N76" t="str">
            <v>NA</v>
          </cell>
          <cell r="P76" t="str">
            <v>NA</v>
          </cell>
          <cell r="R76" t="str">
            <v>NA</v>
          </cell>
          <cell r="T76" t="str">
            <v>NA</v>
          </cell>
          <cell r="V76">
            <v>1.5</v>
          </cell>
          <cell r="W76" t="str">
            <v>I</v>
          </cell>
          <cell r="X76">
            <v>1.5</v>
          </cell>
          <cell r="Z76">
            <v>4.4E-06</v>
          </cell>
          <cell r="AA76" t="str">
            <v>I</v>
          </cell>
          <cell r="AB76">
            <v>0.016</v>
          </cell>
          <cell r="AC76" t="str">
            <v>I</v>
          </cell>
          <cell r="AD76" t="str">
            <v>A</v>
          </cell>
          <cell r="AE76">
            <v>1</v>
          </cell>
        </row>
        <row r="77">
          <cell r="A77" t="str">
            <v>Xylenes (o,m,p)</v>
          </cell>
          <cell r="C77">
            <v>1330207</v>
          </cell>
          <cell r="D77">
            <v>0.2</v>
          </cell>
          <cell r="E77" t="str">
            <v>I</v>
          </cell>
          <cell r="F77">
            <v>0.2</v>
          </cell>
          <cell r="H77">
            <v>0.1</v>
          </cell>
          <cell r="I77" t="str">
            <v>I</v>
          </cell>
          <cell r="J77">
            <v>0.02857142857142857</v>
          </cell>
          <cell r="K77" t="str">
            <v>I</v>
          </cell>
          <cell r="L77" t="str">
            <v>NA</v>
          </cell>
          <cell r="N77" t="str">
            <v>NA</v>
          </cell>
          <cell r="P77" t="str">
            <v>NA</v>
          </cell>
          <cell r="R77" t="str">
            <v>NA</v>
          </cell>
          <cell r="T77" t="str">
            <v>CNS/hyperactivity, decreased body weight</v>
          </cell>
          <cell r="V77" t="str">
            <v>NA</v>
          </cell>
          <cell r="X77" t="str">
            <v>NA</v>
          </cell>
          <cell r="Z77" t="str">
            <v>NA</v>
          </cell>
          <cell r="AB77" t="str">
            <v>NA</v>
          </cell>
          <cell r="AD77" t="str">
            <v>NA</v>
          </cell>
          <cell r="AE77">
            <v>1</v>
          </cell>
        </row>
        <row r="79">
          <cell r="A79" t="str">
            <v>Semivolatile Organic Compounds</v>
          </cell>
        </row>
        <row r="80">
          <cell r="A80" t="str">
            <v>1-Methyl naphthalene</v>
          </cell>
          <cell r="C80" t="str">
            <v>NA</v>
          </cell>
          <cell r="D80">
            <v>0.004</v>
          </cell>
          <cell r="E80" t="str">
            <v>2-M</v>
          </cell>
          <cell r="F80">
            <v>0.004</v>
          </cell>
          <cell r="H80" t="str">
            <v>NA</v>
          </cell>
          <cell r="J80" t="str">
            <v>NA</v>
          </cell>
          <cell r="L80" t="str">
            <v>NA</v>
          </cell>
          <cell r="N80" t="str">
            <v>NA</v>
          </cell>
          <cell r="P80" t="str">
            <v>NA</v>
          </cell>
          <cell r="R80" t="str">
            <v>NA</v>
          </cell>
          <cell r="T80" t="str">
            <v>Decreased body weight, respiratory system</v>
          </cell>
          <cell r="V80" t="str">
            <v>NA</v>
          </cell>
          <cell r="X80" t="str">
            <v>NA</v>
          </cell>
          <cell r="Z80" t="str">
            <v>NA</v>
          </cell>
          <cell r="AB80" t="str">
            <v>NA</v>
          </cell>
          <cell r="AE80">
            <v>0.89</v>
          </cell>
          <cell r="AF80" t="str">
            <v>R</v>
          </cell>
        </row>
        <row r="81">
          <cell r="A81" t="str">
            <v>2-Methylnaphthalene</v>
          </cell>
          <cell r="C81">
            <v>91576</v>
          </cell>
          <cell r="D81">
            <v>0.004</v>
          </cell>
          <cell r="E81" t="str">
            <v>I</v>
          </cell>
          <cell r="F81">
            <v>0.004</v>
          </cell>
          <cell r="H81" t="str">
            <v>NA</v>
          </cell>
          <cell r="J81" t="str">
            <v>NA</v>
          </cell>
          <cell r="L81" t="str">
            <v>NA</v>
          </cell>
          <cell r="N81" t="str">
            <v>NA</v>
          </cell>
          <cell r="P81" t="str">
            <v>NA</v>
          </cell>
          <cell r="R81" t="str">
            <v>NA</v>
          </cell>
          <cell r="T81" t="str">
            <v>Decreased body weight, respiratory system</v>
          </cell>
          <cell r="V81" t="str">
            <v>NA</v>
          </cell>
          <cell r="X81" t="str">
            <v>NA</v>
          </cell>
          <cell r="Z81" t="str">
            <v>NA</v>
          </cell>
          <cell r="AB81" t="str">
            <v>NA</v>
          </cell>
          <cell r="AD81" t="str">
            <v>NA</v>
          </cell>
          <cell r="AE81">
            <v>0.89</v>
          </cell>
          <cell r="AF81" t="str">
            <v>R</v>
          </cell>
        </row>
        <row r="82">
          <cell r="A82" t="str">
            <v>4-Methylphenol (p-Cresol)</v>
          </cell>
          <cell r="C82">
            <v>106445</v>
          </cell>
          <cell r="D82">
            <v>0.005</v>
          </cell>
          <cell r="E82" t="str">
            <v>H</v>
          </cell>
          <cell r="F82">
            <v>0.005</v>
          </cell>
          <cell r="H82" t="str">
            <v>NA</v>
          </cell>
          <cell r="J82" t="str">
            <v>NA</v>
          </cell>
          <cell r="L82">
            <v>0.005</v>
          </cell>
          <cell r="M82" t="str">
            <v>H</v>
          </cell>
          <cell r="N82">
            <v>0.005</v>
          </cell>
          <cell r="P82" t="str">
            <v>NA</v>
          </cell>
          <cell r="R82" t="str">
            <v>NA</v>
          </cell>
          <cell r="V82" t="str">
            <v>NA</v>
          </cell>
          <cell r="X82" t="str">
            <v>NA</v>
          </cell>
          <cell r="Z82" t="str">
            <v>NA</v>
          </cell>
          <cell r="AB82" t="str">
            <v>NA</v>
          </cell>
          <cell r="AD82" t="str">
            <v>C</v>
          </cell>
          <cell r="AE82">
            <v>1</v>
          </cell>
        </row>
        <row r="83">
          <cell r="A83" t="str">
            <v>Acenaphthene</v>
          </cell>
          <cell r="C83">
            <v>83329</v>
          </cell>
          <cell r="D83">
            <v>0.06</v>
          </cell>
          <cell r="E83" t="str">
            <v>I</v>
          </cell>
          <cell r="F83">
            <v>0.06</v>
          </cell>
          <cell r="H83" t="str">
            <v>NA</v>
          </cell>
          <cell r="J83" t="str">
            <v>NA</v>
          </cell>
          <cell r="L83">
            <v>0.6</v>
          </cell>
          <cell r="M83" t="str">
            <v>H</v>
          </cell>
          <cell r="N83">
            <v>0.6</v>
          </cell>
          <cell r="P83" t="str">
            <v>NA</v>
          </cell>
          <cell r="R83" t="str">
            <v>NA</v>
          </cell>
          <cell r="T83" t="str">
            <v>Liver</v>
          </cell>
          <cell r="V83" t="str">
            <v>NA</v>
          </cell>
          <cell r="X83" t="str">
            <v>NA</v>
          </cell>
          <cell r="Z83" t="str">
            <v>NA</v>
          </cell>
          <cell r="AB83" t="str">
            <v>NA</v>
          </cell>
          <cell r="AD83" t="str">
            <v>NA</v>
          </cell>
          <cell r="AE83">
            <v>0.89</v>
          </cell>
          <cell r="AF83" t="str">
            <v>R</v>
          </cell>
        </row>
        <row r="84">
          <cell r="A84" t="str">
            <v>Acenaphthylene</v>
          </cell>
          <cell r="C84">
            <v>208968</v>
          </cell>
          <cell r="D84">
            <v>0.03</v>
          </cell>
          <cell r="E84" t="str">
            <v>e</v>
          </cell>
          <cell r="F84">
            <v>0.03</v>
          </cell>
          <cell r="H84" t="str">
            <v>NA</v>
          </cell>
          <cell r="J84" t="str">
            <v>NA</v>
          </cell>
          <cell r="L84">
            <v>0.3</v>
          </cell>
          <cell r="M84" t="str">
            <v>e</v>
          </cell>
          <cell r="N84">
            <v>0.3</v>
          </cell>
          <cell r="P84" t="str">
            <v>NA</v>
          </cell>
          <cell r="R84" t="str">
            <v>NA</v>
          </cell>
          <cell r="T84" t="str">
            <v>Liver</v>
          </cell>
          <cell r="V84" t="str">
            <v>NA</v>
          </cell>
          <cell r="X84" t="str">
            <v>NA</v>
          </cell>
          <cell r="Z84" t="str">
            <v>NA</v>
          </cell>
          <cell r="AB84" t="str">
            <v>NA</v>
          </cell>
          <cell r="AD84" t="str">
            <v>D</v>
          </cell>
          <cell r="AE84">
            <v>0.89</v>
          </cell>
          <cell r="AF84" t="str">
            <v>R</v>
          </cell>
        </row>
        <row r="85">
          <cell r="A85" t="str">
            <v>Acetophenone</v>
          </cell>
          <cell r="C85">
            <v>98862</v>
          </cell>
          <cell r="D85">
            <v>0.1</v>
          </cell>
          <cell r="E85" t="str">
            <v>I</v>
          </cell>
          <cell r="F85">
            <v>0.1</v>
          </cell>
          <cell r="H85" t="str">
            <v>NA</v>
          </cell>
          <cell r="J85" t="str">
            <v>NA</v>
          </cell>
          <cell r="L85">
            <v>1</v>
          </cell>
          <cell r="M85" t="str">
            <v>H</v>
          </cell>
          <cell r="N85">
            <v>1</v>
          </cell>
          <cell r="P85" t="str">
            <v>NA</v>
          </cell>
          <cell r="R85" t="str">
            <v>NA</v>
          </cell>
          <cell r="V85" t="str">
            <v>NA</v>
          </cell>
          <cell r="X85" t="str">
            <v>NA</v>
          </cell>
          <cell r="Z85" t="str">
            <v>NA</v>
          </cell>
          <cell r="AB85" t="str">
            <v>NA</v>
          </cell>
          <cell r="AD85" t="str">
            <v>D</v>
          </cell>
          <cell r="AE85">
            <v>1</v>
          </cell>
        </row>
        <row r="86">
          <cell r="A86" t="str">
            <v>Anthracene</v>
          </cell>
          <cell r="C86">
            <v>120127</v>
          </cell>
          <cell r="D86">
            <v>0.3</v>
          </cell>
          <cell r="E86" t="str">
            <v>I</v>
          </cell>
          <cell r="F86">
            <v>0.3</v>
          </cell>
          <cell r="H86" t="str">
            <v>NA</v>
          </cell>
          <cell r="J86" t="str">
            <v>NA</v>
          </cell>
          <cell r="L86">
            <v>3</v>
          </cell>
          <cell r="M86" t="str">
            <v>H</v>
          </cell>
          <cell r="N86">
            <v>3</v>
          </cell>
          <cell r="P86" t="str">
            <v>NA</v>
          </cell>
          <cell r="R86" t="str">
            <v>NA</v>
          </cell>
          <cell r="T86" t="str">
            <v>None observed</v>
          </cell>
          <cell r="V86" t="str">
            <v>NA</v>
          </cell>
          <cell r="X86" t="str">
            <v>NA</v>
          </cell>
          <cell r="Z86" t="str">
            <v>NA</v>
          </cell>
          <cell r="AB86" t="str">
            <v>NA</v>
          </cell>
          <cell r="AD86" t="str">
            <v>D</v>
          </cell>
          <cell r="AE86">
            <v>0.89</v>
          </cell>
          <cell r="AF86" t="str">
            <v>R</v>
          </cell>
        </row>
        <row r="87">
          <cell r="A87" t="str">
            <v>Benzo(a)anthracene</v>
          </cell>
          <cell r="C87">
            <v>56553</v>
          </cell>
          <cell r="D87" t="str">
            <v>NA</v>
          </cell>
          <cell r="F87" t="str">
            <v>NA</v>
          </cell>
          <cell r="H87" t="str">
            <v>NA</v>
          </cell>
          <cell r="J87" t="str">
            <v>NA</v>
          </cell>
          <cell r="L87" t="str">
            <v>NA</v>
          </cell>
          <cell r="N87" t="str">
            <v>NA</v>
          </cell>
          <cell r="P87" t="str">
            <v>NA</v>
          </cell>
          <cell r="R87" t="str">
            <v>NA</v>
          </cell>
          <cell r="T87" t="str">
            <v>NA</v>
          </cell>
          <cell r="V87">
            <v>0.73</v>
          </cell>
          <cell r="W87" t="str">
            <v>E3</v>
          </cell>
          <cell r="X87">
            <v>0.73</v>
          </cell>
          <cell r="Z87">
            <v>8.857142857142858E-05</v>
          </cell>
          <cell r="AA87" t="str">
            <v>NCEA</v>
          </cell>
          <cell r="AB87">
            <v>0.31</v>
          </cell>
          <cell r="AC87" t="str">
            <v>NCEA</v>
          </cell>
          <cell r="AD87" t="str">
            <v>B2</v>
          </cell>
          <cell r="AE87">
            <v>0.89</v>
          </cell>
          <cell r="AF87" t="str">
            <v>(i)</v>
          </cell>
        </row>
        <row r="88">
          <cell r="A88" t="str">
            <v>Benzo(a)pyrene</v>
          </cell>
          <cell r="C88">
            <v>50328</v>
          </cell>
          <cell r="D88" t="str">
            <v>NA</v>
          </cell>
          <cell r="F88" t="str">
            <v>NA</v>
          </cell>
          <cell r="H88" t="str">
            <v>NA</v>
          </cell>
          <cell r="J88" t="str">
            <v>NA</v>
          </cell>
          <cell r="L88" t="str">
            <v>NA</v>
          </cell>
          <cell r="N88" t="str">
            <v>NA</v>
          </cell>
          <cell r="P88" t="str">
            <v>NA</v>
          </cell>
          <cell r="R88" t="str">
            <v>NA</v>
          </cell>
          <cell r="T88" t="str">
            <v>NA</v>
          </cell>
          <cell r="V88">
            <v>7.3</v>
          </cell>
          <cell r="W88" t="str">
            <v>I</v>
          </cell>
          <cell r="X88">
            <v>7.3</v>
          </cell>
          <cell r="Z88">
            <v>0.0008857142857142857</v>
          </cell>
          <cell r="AA88" t="str">
            <v>NCEA</v>
          </cell>
          <cell r="AB88">
            <v>3.1</v>
          </cell>
          <cell r="AC88" t="str">
            <v>NCEA</v>
          </cell>
          <cell r="AD88" t="str">
            <v>B2</v>
          </cell>
          <cell r="AE88">
            <v>0.89</v>
          </cell>
          <cell r="AF88" t="str">
            <v>(i)</v>
          </cell>
        </row>
        <row r="89">
          <cell r="A89" t="str">
            <v>Benzo(b)fluoranthene</v>
          </cell>
          <cell r="C89">
            <v>205992</v>
          </cell>
          <cell r="D89" t="str">
            <v>NA</v>
          </cell>
          <cell r="F89" t="str">
            <v>NA</v>
          </cell>
          <cell r="H89" t="str">
            <v>NA</v>
          </cell>
          <cell r="J89" t="str">
            <v>NA</v>
          </cell>
          <cell r="L89" t="str">
            <v>NA</v>
          </cell>
          <cell r="N89" t="str">
            <v>NA</v>
          </cell>
          <cell r="P89" t="str">
            <v>NA</v>
          </cell>
          <cell r="R89" t="str">
            <v>NA</v>
          </cell>
          <cell r="T89" t="str">
            <v>NA</v>
          </cell>
          <cell r="V89">
            <v>0.73</v>
          </cell>
          <cell r="W89" t="str">
            <v>E3</v>
          </cell>
          <cell r="X89">
            <v>0.73</v>
          </cell>
          <cell r="Z89">
            <v>8.857142857142858E-05</v>
          </cell>
          <cell r="AA89" t="str">
            <v>NCEA</v>
          </cell>
          <cell r="AB89">
            <v>0.31</v>
          </cell>
          <cell r="AC89" t="str">
            <v>NCEA</v>
          </cell>
          <cell r="AD89" t="str">
            <v>B2</v>
          </cell>
          <cell r="AE89">
            <v>0.89</v>
          </cell>
          <cell r="AF89" t="str">
            <v>(i)</v>
          </cell>
        </row>
        <row r="90">
          <cell r="A90" t="str">
            <v>Benzo(g,h,i)perylene</v>
          </cell>
          <cell r="C90">
            <v>191242</v>
          </cell>
          <cell r="D90">
            <v>0.03</v>
          </cell>
          <cell r="E90" t="str">
            <v>e</v>
          </cell>
          <cell r="F90">
            <v>0.03</v>
          </cell>
          <cell r="H90" t="str">
            <v>NA</v>
          </cell>
          <cell r="J90" t="str">
            <v>NA</v>
          </cell>
          <cell r="L90">
            <v>0.3</v>
          </cell>
          <cell r="M90" t="str">
            <v>e</v>
          </cell>
          <cell r="N90">
            <v>0.3</v>
          </cell>
          <cell r="P90" t="str">
            <v>NA</v>
          </cell>
          <cell r="R90" t="str">
            <v>NA</v>
          </cell>
          <cell r="T90" t="str">
            <v>NA</v>
          </cell>
          <cell r="V90" t="str">
            <v>NA</v>
          </cell>
          <cell r="X90" t="str">
            <v>NA</v>
          </cell>
          <cell r="Z90" t="str">
            <v>NA</v>
          </cell>
          <cell r="AB90" t="str">
            <v>NA</v>
          </cell>
          <cell r="AD90" t="str">
            <v>D</v>
          </cell>
          <cell r="AE90">
            <v>0.89</v>
          </cell>
          <cell r="AF90" t="str">
            <v>R</v>
          </cell>
        </row>
        <row r="91">
          <cell r="A91" t="str">
            <v>Benzo(k)fluoranthene</v>
          </cell>
          <cell r="C91">
            <v>207089</v>
          </cell>
          <cell r="D91" t="str">
            <v>NA</v>
          </cell>
          <cell r="F91" t="str">
            <v>NA</v>
          </cell>
          <cell r="H91" t="str">
            <v>NA</v>
          </cell>
          <cell r="J91" t="str">
            <v>NA</v>
          </cell>
          <cell r="L91" t="str">
            <v>NA</v>
          </cell>
          <cell r="N91" t="str">
            <v>NA</v>
          </cell>
          <cell r="P91" t="str">
            <v>NA</v>
          </cell>
          <cell r="R91" t="str">
            <v>NA</v>
          </cell>
          <cell r="T91" t="str">
            <v>NA</v>
          </cell>
          <cell r="V91">
            <v>0.073</v>
          </cell>
          <cell r="W91" t="str">
            <v>E</v>
          </cell>
          <cell r="X91">
            <v>0.073</v>
          </cell>
          <cell r="Z91">
            <v>8.857142857142857E-06</v>
          </cell>
          <cell r="AA91" t="str">
            <v>NCEA</v>
          </cell>
          <cell r="AB91">
            <v>0.031</v>
          </cell>
          <cell r="AC91" t="str">
            <v>NCEA</v>
          </cell>
          <cell r="AD91" t="str">
            <v>B2</v>
          </cell>
          <cell r="AE91">
            <v>0.89</v>
          </cell>
          <cell r="AF91" t="str">
            <v>R</v>
          </cell>
        </row>
        <row r="92">
          <cell r="A92" t="str">
            <v>Benzoic acid</v>
          </cell>
          <cell r="C92">
            <v>65850</v>
          </cell>
          <cell r="D92">
            <v>40</v>
          </cell>
          <cell r="E92" t="str">
            <v>I</v>
          </cell>
          <cell r="F92">
            <v>40</v>
          </cell>
          <cell r="H92" t="str">
            <v>NA</v>
          </cell>
          <cell r="J92" t="str">
            <v>NA</v>
          </cell>
          <cell r="L92">
            <v>4</v>
          </cell>
          <cell r="M92" t="str">
            <v>H</v>
          </cell>
          <cell r="N92">
            <v>4</v>
          </cell>
          <cell r="P92" t="str">
            <v>NA</v>
          </cell>
          <cell r="R92" t="str">
            <v>NA</v>
          </cell>
          <cell r="T92" t="str">
            <v>NA</v>
          </cell>
          <cell r="V92" t="str">
            <v>NA</v>
          </cell>
          <cell r="X92" t="str">
            <v>NA</v>
          </cell>
          <cell r="Z92" t="str">
            <v>NA</v>
          </cell>
          <cell r="AB92" t="str">
            <v>NA</v>
          </cell>
          <cell r="AD92" t="str">
            <v>D</v>
          </cell>
          <cell r="AE92">
            <v>1</v>
          </cell>
        </row>
        <row r="93">
          <cell r="A93" t="str">
            <v>Benzyl butyl phthalate</v>
          </cell>
          <cell r="C93">
            <v>85687</v>
          </cell>
          <cell r="D93">
            <v>0.2</v>
          </cell>
          <cell r="E93" t="str">
            <v>I</v>
          </cell>
          <cell r="F93">
            <v>0.2</v>
          </cell>
          <cell r="H93" t="str">
            <v>NA</v>
          </cell>
          <cell r="J93" t="str">
            <v>NA</v>
          </cell>
          <cell r="L93">
            <v>2</v>
          </cell>
          <cell r="M93" t="str">
            <v>H</v>
          </cell>
          <cell r="N93">
            <v>2</v>
          </cell>
          <cell r="P93" t="str">
            <v>NA</v>
          </cell>
          <cell r="R93" t="str">
            <v>NA</v>
          </cell>
          <cell r="V93" t="str">
            <v>NA</v>
          </cell>
          <cell r="X93" t="str">
            <v>NA</v>
          </cell>
          <cell r="Z93" t="str">
            <v>NA</v>
          </cell>
          <cell r="AB93" t="str">
            <v>NA</v>
          </cell>
          <cell r="AD93" t="str">
            <v>C</v>
          </cell>
          <cell r="AE93">
            <v>1</v>
          </cell>
        </row>
        <row r="94">
          <cell r="A94" t="str">
            <v>Bis(2-ethylhexyl)phthalate</v>
          </cell>
          <cell r="C94">
            <v>117817</v>
          </cell>
          <cell r="D94">
            <v>0.02</v>
          </cell>
          <cell r="E94" t="str">
            <v>I</v>
          </cell>
          <cell r="F94">
            <v>0.02</v>
          </cell>
          <cell r="H94" t="str">
            <v>NA</v>
          </cell>
          <cell r="J94" t="str">
            <v>NA</v>
          </cell>
          <cell r="L94" t="str">
            <v>NA</v>
          </cell>
          <cell r="N94" t="str">
            <v>NA</v>
          </cell>
          <cell r="P94" t="str">
            <v>NA</v>
          </cell>
          <cell r="R94" t="str">
            <v>NA</v>
          </cell>
          <cell r="V94">
            <v>0.014</v>
          </cell>
          <cell r="W94" t="str">
            <v>I</v>
          </cell>
          <cell r="X94">
            <v>0.014</v>
          </cell>
          <cell r="Z94">
            <v>4E-06</v>
          </cell>
          <cell r="AA94" t="str">
            <v>E</v>
          </cell>
          <cell r="AB94">
            <v>0.014</v>
          </cell>
          <cell r="AC94" t="str">
            <v>E</v>
          </cell>
          <cell r="AD94" t="str">
            <v>B2</v>
          </cell>
          <cell r="AE94">
            <v>1</v>
          </cell>
        </row>
        <row r="95">
          <cell r="A95" t="str">
            <v>Chrysene</v>
          </cell>
          <cell r="C95">
            <v>218019</v>
          </cell>
          <cell r="D95" t="str">
            <v>NA</v>
          </cell>
          <cell r="F95" t="str">
            <v>NA</v>
          </cell>
          <cell r="H95" t="str">
            <v>NA</v>
          </cell>
          <cell r="J95" t="str">
            <v>NA</v>
          </cell>
          <cell r="L95" t="str">
            <v>NA</v>
          </cell>
          <cell r="N95" t="str">
            <v>NA</v>
          </cell>
          <cell r="P95" t="str">
            <v>NA</v>
          </cell>
          <cell r="R95" t="str">
            <v>NA</v>
          </cell>
          <cell r="T95" t="str">
            <v>NA</v>
          </cell>
          <cell r="V95">
            <v>0.0073</v>
          </cell>
          <cell r="W95" t="str">
            <v>E</v>
          </cell>
          <cell r="X95">
            <v>0.0073</v>
          </cell>
          <cell r="Z95">
            <v>8.857142857142857E-07</v>
          </cell>
          <cell r="AA95" t="str">
            <v>NCEA</v>
          </cell>
          <cell r="AB95">
            <v>0.0031</v>
          </cell>
          <cell r="AC95" t="str">
            <v>NCEA</v>
          </cell>
          <cell r="AD95" t="str">
            <v>B2</v>
          </cell>
          <cell r="AE95">
            <v>0.89</v>
          </cell>
          <cell r="AF95" t="str">
            <v>R</v>
          </cell>
        </row>
        <row r="96">
          <cell r="A96" t="str">
            <v>Dibenzo(a,h)anthracene</v>
          </cell>
          <cell r="C96">
            <v>53703</v>
          </cell>
          <cell r="D96" t="str">
            <v>NA</v>
          </cell>
          <cell r="F96" t="str">
            <v>NA</v>
          </cell>
          <cell r="H96" t="str">
            <v>NA</v>
          </cell>
          <cell r="J96" t="str">
            <v>NA</v>
          </cell>
          <cell r="L96" t="str">
            <v>NA</v>
          </cell>
          <cell r="N96" t="str">
            <v>NA</v>
          </cell>
          <cell r="P96" t="str">
            <v>NA</v>
          </cell>
          <cell r="R96" t="str">
            <v>NA</v>
          </cell>
          <cell r="T96" t="str">
            <v>NA</v>
          </cell>
          <cell r="V96">
            <v>7.3</v>
          </cell>
          <cell r="W96" t="str">
            <v>E</v>
          </cell>
          <cell r="X96">
            <v>7.3</v>
          </cell>
          <cell r="Z96">
            <v>0.0008857142857142857</v>
          </cell>
          <cell r="AA96" t="str">
            <v>NCEA</v>
          </cell>
          <cell r="AB96">
            <v>3.1</v>
          </cell>
          <cell r="AC96" t="str">
            <v>NCEA</v>
          </cell>
          <cell r="AD96" t="str">
            <v>B2</v>
          </cell>
          <cell r="AE96">
            <v>0.89</v>
          </cell>
          <cell r="AF96" t="str">
            <v>R</v>
          </cell>
        </row>
        <row r="97">
          <cell r="A97" t="str">
            <v>Dibenzofuran</v>
          </cell>
          <cell r="C97">
            <v>132649</v>
          </cell>
          <cell r="D97">
            <v>0.004</v>
          </cell>
          <cell r="E97" t="str">
            <v>E</v>
          </cell>
          <cell r="F97">
            <v>0.004</v>
          </cell>
          <cell r="H97" t="str">
            <v>NA</v>
          </cell>
          <cell r="J97" t="str">
            <v>NA</v>
          </cell>
          <cell r="L97" t="str">
            <v>NA</v>
          </cell>
          <cell r="N97" t="str">
            <v>NA</v>
          </cell>
          <cell r="P97" t="str">
            <v>NA</v>
          </cell>
          <cell r="R97" t="str">
            <v>NA</v>
          </cell>
          <cell r="V97" t="str">
            <v>NA</v>
          </cell>
          <cell r="X97" t="str">
            <v>NA</v>
          </cell>
          <cell r="Z97" t="str">
            <v>NA</v>
          </cell>
          <cell r="AB97" t="str">
            <v>NA</v>
          </cell>
          <cell r="AD97" t="str">
            <v>D</v>
          </cell>
          <cell r="AE97">
            <v>1</v>
          </cell>
        </row>
        <row r="98">
          <cell r="A98" t="str">
            <v>Diethyl phthalate</v>
          </cell>
          <cell r="C98">
            <v>84662</v>
          </cell>
          <cell r="D98">
            <v>0.8</v>
          </cell>
          <cell r="E98" t="str">
            <v>I</v>
          </cell>
          <cell r="F98">
            <v>0.8</v>
          </cell>
          <cell r="H98" t="str">
            <v>NA</v>
          </cell>
          <cell r="J98" t="str">
            <v>NA</v>
          </cell>
          <cell r="L98">
            <v>8</v>
          </cell>
          <cell r="M98" t="str">
            <v>H</v>
          </cell>
          <cell r="N98">
            <v>8</v>
          </cell>
          <cell r="P98" t="str">
            <v>NA</v>
          </cell>
          <cell r="R98" t="str">
            <v>NA</v>
          </cell>
          <cell r="V98" t="str">
            <v>NA</v>
          </cell>
          <cell r="X98" t="str">
            <v>NA</v>
          </cell>
          <cell r="Z98" t="str">
            <v>NA</v>
          </cell>
          <cell r="AB98" t="str">
            <v>NA</v>
          </cell>
          <cell r="AD98" t="str">
            <v>D</v>
          </cell>
          <cell r="AE98">
            <v>1</v>
          </cell>
        </row>
        <row r="99">
          <cell r="A99" t="str">
            <v>Dimethyl phthalate</v>
          </cell>
          <cell r="C99">
            <v>131113</v>
          </cell>
          <cell r="D99" t="str">
            <v>NA</v>
          </cell>
          <cell r="F99" t="str">
            <v>NA</v>
          </cell>
          <cell r="H99" t="str">
            <v>NA</v>
          </cell>
          <cell r="J99" t="str">
            <v>NA</v>
          </cell>
          <cell r="L99" t="str">
            <v>NA</v>
          </cell>
          <cell r="N99" t="str">
            <v>NA</v>
          </cell>
          <cell r="P99" t="str">
            <v>NA</v>
          </cell>
          <cell r="R99" t="str">
            <v>NA</v>
          </cell>
          <cell r="T99" t="str">
            <v>Decreased body weight</v>
          </cell>
          <cell r="V99" t="str">
            <v>NA</v>
          </cell>
          <cell r="X99" t="str">
            <v>NA</v>
          </cell>
          <cell r="Z99" t="str">
            <v>NA</v>
          </cell>
          <cell r="AB99" t="str">
            <v>NA</v>
          </cell>
          <cell r="AD99" t="str">
            <v>NA</v>
          </cell>
          <cell r="AE99">
            <v>1</v>
          </cell>
        </row>
        <row r="100">
          <cell r="A100" t="str">
            <v>Di-n-butyl phthalate</v>
          </cell>
          <cell r="C100">
            <v>84742</v>
          </cell>
          <cell r="D100">
            <v>0.1</v>
          </cell>
          <cell r="E100" t="str">
            <v>I</v>
          </cell>
          <cell r="F100">
            <v>0.1</v>
          </cell>
          <cell r="H100" t="str">
            <v>NA</v>
          </cell>
          <cell r="J100" t="str">
            <v>NA</v>
          </cell>
          <cell r="L100">
            <v>1</v>
          </cell>
          <cell r="M100" t="str">
            <v>H</v>
          </cell>
          <cell r="N100">
            <v>1</v>
          </cell>
          <cell r="P100" t="str">
            <v>NA</v>
          </cell>
          <cell r="R100" t="str">
            <v>NA</v>
          </cell>
          <cell r="V100" t="str">
            <v>NA</v>
          </cell>
          <cell r="X100" t="str">
            <v>NA</v>
          </cell>
          <cell r="Z100" t="str">
            <v>NA</v>
          </cell>
          <cell r="AB100" t="str">
            <v>NA</v>
          </cell>
          <cell r="AD100" t="str">
            <v>D</v>
          </cell>
          <cell r="AE100">
            <v>1</v>
          </cell>
        </row>
        <row r="101">
          <cell r="A101" t="str">
            <v>Di-n-octyl phthalate</v>
          </cell>
          <cell r="C101">
            <v>117840</v>
          </cell>
          <cell r="D101">
            <v>0.02</v>
          </cell>
          <cell r="E101" t="str">
            <v>H</v>
          </cell>
          <cell r="F101">
            <v>0.02</v>
          </cell>
          <cell r="H101" t="str">
            <v>NA</v>
          </cell>
          <cell r="J101" t="str">
            <v>NA</v>
          </cell>
          <cell r="L101">
            <v>0.02</v>
          </cell>
          <cell r="M101" t="str">
            <v>H</v>
          </cell>
          <cell r="N101">
            <v>0.02</v>
          </cell>
          <cell r="P101" t="str">
            <v>NA</v>
          </cell>
          <cell r="R101" t="str">
            <v>NA</v>
          </cell>
          <cell r="V101" t="str">
            <v>NA</v>
          </cell>
          <cell r="X101" t="str">
            <v>NA</v>
          </cell>
          <cell r="Z101" t="str">
            <v>NA</v>
          </cell>
          <cell r="AB101" t="str">
            <v>NA</v>
          </cell>
          <cell r="AD101" t="str">
            <v>NA</v>
          </cell>
          <cell r="AE101">
            <v>1</v>
          </cell>
        </row>
        <row r="102">
          <cell r="A102" t="str">
            <v>Fluoranthene</v>
          </cell>
          <cell r="C102">
            <v>206440</v>
          </cell>
          <cell r="D102">
            <v>0.04</v>
          </cell>
          <cell r="E102" t="str">
            <v>I</v>
          </cell>
          <cell r="F102">
            <v>0.04</v>
          </cell>
          <cell r="H102" t="str">
            <v>NA</v>
          </cell>
          <cell r="J102" t="str">
            <v>NA</v>
          </cell>
          <cell r="L102">
            <v>0.4</v>
          </cell>
          <cell r="M102" t="str">
            <v>H</v>
          </cell>
          <cell r="N102">
            <v>0.4</v>
          </cell>
          <cell r="P102" t="str">
            <v>NA</v>
          </cell>
          <cell r="R102" t="str">
            <v>NA</v>
          </cell>
          <cell r="T102" t="str">
            <v>Kidney, liver, blood, clinical effects</v>
          </cell>
          <cell r="V102" t="str">
            <v>NA</v>
          </cell>
          <cell r="X102" t="str">
            <v>NA</v>
          </cell>
          <cell r="Z102" t="str">
            <v>NA</v>
          </cell>
          <cell r="AB102" t="str">
            <v>NA</v>
          </cell>
          <cell r="AD102" t="str">
            <v>D</v>
          </cell>
          <cell r="AE102">
            <v>0.89</v>
          </cell>
          <cell r="AF102" t="str">
            <v>R</v>
          </cell>
        </row>
        <row r="103">
          <cell r="A103" t="str">
            <v>Fluorene</v>
          </cell>
          <cell r="C103">
            <v>86737</v>
          </cell>
          <cell r="D103">
            <v>0.04</v>
          </cell>
          <cell r="E103" t="str">
            <v>I</v>
          </cell>
          <cell r="F103">
            <v>0.04</v>
          </cell>
          <cell r="H103" t="str">
            <v>NA</v>
          </cell>
          <cell r="J103" t="str">
            <v>NA</v>
          </cell>
          <cell r="L103">
            <v>0.4</v>
          </cell>
          <cell r="M103" t="str">
            <v>H</v>
          </cell>
          <cell r="N103">
            <v>0.4</v>
          </cell>
          <cell r="P103" t="str">
            <v>NA</v>
          </cell>
          <cell r="R103" t="str">
            <v>NA</v>
          </cell>
          <cell r="T103" t="str">
            <v>Blood</v>
          </cell>
          <cell r="V103" t="str">
            <v>NA</v>
          </cell>
          <cell r="X103" t="str">
            <v>NA</v>
          </cell>
          <cell r="Z103" t="str">
            <v>NA</v>
          </cell>
          <cell r="AB103" t="str">
            <v>NA</v>
          </cell>
          <cell r="AD103" t="str">
            <v>D</v>
          </cell>
          <cell r="AE103">
            <v>0.89</v>
          </cell>
          <cell r="AF103" t="str">
            <v>R</v>
          </cell>
        </row>
        <row r="104">
          <cell r="A104" t="str">
            <v>Hexachlorobenzene</v>
          </cell>
          <cell r="C104">
            <v>118741</v>
          </cell>
          <cell r="D104">
            <v>0.0008</v>
          </cell>
          <cell r="E104" t="str">
            <v>I</v>
          </cell>
          <cell r="F104">
            <v>0.0008</v>
          </cell>
          <cell r="H104" t="str">
            <v>NA</v>
          </cell>
          <cell r="J104" t="str">
            <v>NA</v>
          </cell>
          <cell r="L104" t="str">
            <v>NA</v>
          </cell>
          <cell r="N104" t="str">
            <v>NA</v>
          </cell>
          <cell r="P104" t="str">
            <v>NA</v>
          </cell>
          <cell r="R104" t="str">
            <v>NA</v>
          </cell>
          <cell r="V104">
            <v>1.6</v>
          </cell>
          <cell r="W104" t="str">
            <v>I</v>
          </cell>
          <cell r="X104">
            <v>1.6</v>
          </cell>
          <cell r="Z104">
            <v>0.00046</v>
          </cell>
          <cell r="AA104" t="str">
            <v>I</v>
          </cell>
          <cell r="AB104">
            <v>1.6</v>
          </cell>
          <cell r="AC104" t="str">
            <v>I</v>
          </cell>
          <cell r="AD104" t="str">
            <v>B2</v>
          </cell>
          <cell r="AE104">
            <v>1</v>
          </cell>
        </row>
        <row r="105">
          <cell r="A105" t="str">
            <v>Indeno(1,2,3-cd)pyrene</v>
          </cell>
          <cell r="C105">
            <v>193395</v>
          </cell>
          <cell r="D105" t="str">
            <v>NA</v>
          </cell>
          <cell r="F105" t="str">
            <v>NA</v>
          </cell>
          <cell r="H105" t="str">
            <v>NA</v>
          </cell>
          <cell r="J105" t="str">
            <v>NA</v>
          </cell>
          <cell r="L105" t="str">
            <v>NA</v>
          </cell>
          <cell r="N105" t="str">
            <v>NA</v>
          </cell>
          <cell r="P105" t="str">
            <v>NA</v>
          </cell>
          <cell r="R105" t="str">
            <v>NA</v>
          </cell>
          <cell r="T105" t="str">
            <v>NA</v>
          </cell>
          <cell r="V105">
            <v>0.73</v>
          </cell>
          <cell r="W105" t="str">
            <v>E</v>
          </cell>
          <cell r="X105">
            <v>0.73</v>
          </cell>
          <cell r="Z105">
            <v>8.857142857142858E-05</v>
          </cell>
          <cell r="AA105" t="str">
            <v>NCEA</v>
          </cell>
          <cell r="AB105">
            <v>0.31</v>
          </cell>
          <cell r="AC105" t="str">
            <v>NCEA</v>
          </cell>
          <cell r="AD105" t="str">
            <v>B2</v>
          </cell>
          <cell r="AE105">
            <v>0.89</v>
          </cell>
          <cell r="AF105" t="str">
            <v>R</v>
          </cell>
        </row>
        <row r="106">
          <cell r="A106" t="str">
            <v>Naphthalene</v>
          </cell>
          <cell r="C106">
            <v>91203</v>
          </cell>
          <cell r="D106">
            <v>0.02</v>
          </cell>
          <cell r="E106" t="str">
            <v>I</v>
          </cell>
          <cell r="F106">
            <v>0.02</v>
          </cell>
          <cell r="H106">
            <v>0.0030099999999999997</v>
          </cell>
          <cell r="I106" t="str">
            <v>I</v>
          </cell>
          <cell r="J106">
            <v>0.00086</v>
          </cell>
          <cell r="K106" t="str">
            <v>I</v>
          </cell>
          <cell r="L106" t="str">
            <v>NA</v>
          </cell>
          <cell r="N106" t="str">
            <v>NA</v>
          </cell>
          <cell r="P106" t="str">
            <v>NA</v>
          </cell>
          <cell r="R106" t="str">
            <v>NA</v>
          </cell>
          <cell r="T106" t="str">
            <v>Decreased body weight, respiratory system</v>
          </cell>
          <cell r="V106" t="str">
            <v>NA</v>
          </cell>
          <cell r="X106" t="str">
            <v>NA</v>
          </cell>
          <cell r="Z106" t="str">
            <v>NA</v>
          </cell>
          <cell r="AB106" t="str">
            <v>NA</v>
          </cell>
          <cell r="AD106" t="str">
            <v>C</v>
          </cell>
          <cell r="AE106">
            <v>0.89</v>
          </cell>
          <cell r="AF106" t="str">
            <v>R</v>
          </cell>
        </row>
        <row r="107">
          <cell r="A107" t="str">
            <v>N-Nitrosodimethylamine</v>
          </cell>
          <cell r="C107">
            <v>62759</v>
          </cell>
          <cell r="D107">
            <v>8E-06</v>
          </cell>
          <cell r="E107" t="str">
            <v>P</v>
          </cell>
          <cell r="F107">
            <v>8E-06</v>
          </cell>
          <cell r="H107" t="str">
            <v>NA</v>
          </cell>
          <cell r="J107" t="str">
            <v>NA</v>
          </cell>
          <cell r="L107" t="str">
            <v>NA</v>
          </cell>
          <cell r="N107" t="str">
            <v>NA</v>
          </cell>
          <cell r="P107" t="str">
            <v>NA</v>
          </cell>
          <cell r="R107" t="str">
            <v>NA</v>
          </cell>
          <cell r="V107">
            <v>51</v>
          </cell>
          <cell r="W107" t="str">
            <v>I</v>
          </cell>
          <cell r="X107">
            <v>51</v>
          </cell>
          <cell r="Z107">
            <v>0.014</v>
          </cell>
          <cell r="AA107" t="str">
            <v>I</v>
          </cell>
          <cell r="AB107">
            <v>49</v>
          </cell>
          <cell r="AC107" t="str">
            <v>I</v>
          </cell>
          <cell r="AD107" t="str">
            <v>B2</v>
          </cell>
          <cell r="AE107">
            <v>1</v>
          </cell>
        </row>
        <row r="108">
          <cell r="A108" t="str">
            <v>n-Nitroso-di-n-propylamine</v>
          </cell>
          <cell r="C108">
            <v>621647</v>
          </cell>
          <cell r="D108" t="str">
            <v>NA</v>
          </cell>
          <cell r="F108" t="str">
            <v>NA</v>
          </cell>
          <cell r="H108" t="str">
            <v>NA</v>
          </cell>
          <cell r="J108" t="str">
            <v>NA</v>
          </cell>
          <cell r="L108" t="str">
            <v>NA</v>
          </cell>
          <cell r="N108" t="str">
            <v>NA</v>
          </cell>
          <cell r="P108" t="str">
            <v>NA</v>
          </cell>
          <cell r="R108" t="str">
            <v>NA</v>
          </cell>
          <cell r="V108">
            <v>7</v>
          </cell>
          <cell r="W108" t="str">
            <v>I</v>
          </cell>
          <cell r="X108">
            <v>7</v>
          </cell>
          <cell r="Z108" t="str">
            <v>NA</v>
          </cell>
          <cell r="AB108" t="str">
            <v>NA</v>
          </cell>
          <cell r="AD108" t="str">
            <v>B2</v>
          </cell>
          <cell r="AE108">
            <v>1</v>
          </cell>
        </row>
        <row r="109">
          <cell r="A109" t="str">
            <v>n-Nitrosodiphenylamine</v>
          </cell>
          <cell r="C109">
            <v>86306</v>
          </cell>
          <cell r="D109" t="str">
            <v>NA</v>
          </cell>
          <cell r="F109" t="str">
            <v>NA</v>
          </cell>
          <cell r="H109" t="str">
            <v>NA</v>
          </cell>
          <cell r="J109" t="str">
            <v>NA</v>
          </cell>
          <cell r="L109" t="str">
            <v>NA</v>
          </cell>
          <cell r="N109" t="str">
            <v>NA</v>
          </cell>
          <cell r="P109" t="str">
            <v>NA</v>
          </cell>
          <cell r="R109" t="str">
            <v>NA</v>
          </cell>
          <cell r="V109">
            <v>0.0049</v>
          </cell>
          <cell r="W109" t="str">
            <v>I</v>
          </cell>
          <cell r="X109">
            <v>0.0049</v>
          </cell>
          <cell r="Z109" t="str">
            <v>NA</v>
          </cell>
          <cell r="AB109" t="str">
            <v>NA</v>
          </cell>
          <cell r="AD109" t="str">
            <v>B2</v>
          </cell>
          <cell r="AE109">
            <v>1</v>
          </cell>
        </row>
        <row r="110">
          <cell r="A110" t="str">
            <v>n-Nitrosomorpholine</v>
          </cell>
          <cell r="D110" t="str">
            <v>NA</v>
          </cell>
          <cell r="F110" t="str">
            <v>NA</v>
          </cell>
          <cell r="H110" t="str">
            <v>NA</v>
          </cell>
          <cell r="J110" t="str">
            <v>NA</v>
          </cell>
          <cell r="L110" t="str">
            <v>NA</v>
          </cell>
          <cell r="N110" t="str">
            <v>NA</v>
          </cell>
          <cell r="P110" t="str">
            <v>NA</v>
          </cell>
          <cell r="V110" t="str">
            <v>NA</v>
          </cell>
          <cell r="X110" t="str">
            <v>NA</v>
          </cell>
          <cell r="Z110" t="str">
            <v>NA</v>
          </cell>
          <cell r="AB110" t="str">
            <v>NA</v>
          </cell>
          <cell r="AD110" t="str">
            <v>NA</v>
          </cell>
          <cell r="AE110">
            <v>1</v>
          </cell>
        </row>
        <row r="111">
          <cell r="A111" t="str">
            <v>Pentachlorophenol</v>
          </cell>
          <cell r="C111">
            <v>87865</v>
          </cell>
          <cell r="D111">
            <v>0.03</v>
          </cell>
          <cell r="E111" t="str">
            <v>I</v>
          </cell>
          <cell r="F111">
            <v>0.03</v>
          </cell>
          <cell r="H111" t="str">
            <v>NA</v>
          </cell>
          <cell r="J111" t="str">
            <v>NA</v>
          </cell>
          <cell r="L111">
            <v>0.03</v>
          </cell>
          <cell r="M111" t="str">
            <v>H</v>
          </cell>
          <cell r="N111">
            <v>0.03</v>
          </cell>
          <cell r="P111" t="str">
            <v>NA</v>
          </cell>
          <cell r="R111" t="str">
            <v>NA</v>
          </cell>
          <cell r="V111">
            <v>0.12</v>
          </cell>
          <cell r="W111" t="str">
            <v>I</v>
          </cell>
          <cell r="X111">
            <v>0.12</v>
          </cell>
          <cell r="Z111" t="str">
            <v>NA</v>
          </cell>
          <cell r="AB111" t="str">
            <v>NA</v>
          </cell>
          <cell r="AD111" t="str">
            <v>B2</v>
          </cell>
          <cell r="AE111">
            <v>1</v>
          </cell>
          <cell r="AF111" t="str">
            <v>R,r</v>
          </cell>
        </row>
        <row r="112">
          <cell r="A112" t="str">
            <v>Phenanthrene</v>
          </cell>
          <cell r="C112">
            <v>85018</v>
          </cell>
          <cell r="D112">
            <v>0.03</v>
          </cell>
          <cell r="E112" t="str">
            <v>e</v>
          </cell>
          <cell r="F112">
            <v>0.03</v>
          </cell>
          <cell r="H112" t="str">
            <v>NA</v>
          </cell>
          <cell r="J112" t="str">
            <v>NA</v>
          </cell>
          <cell r="L112">
            <v>0.3</v>
          </cell>
          <cell r="M112" t="str">
            <v>e</v>
          </cell>
          <cell r="N112">
            <v>0.3</v>
          </cell>
          <cell r="P112" t="str">
            <v>NA</v>
          </cell>
          <cell r="R112" t="str">
            <v>NA</v>
          </cell>
          <cell r="T112" t="str">
            <v>NA</v>
          </cell>
          <cell r="V112" t="str">
            <v>NA</v>
          </cell>
          <cell r="X112" t="str">
            <v>NA</v>
          </cell>
          <cell r="Z112" t="str">
            <v>NA</v>
          </cell>
          <cell r="AB112" t="str">
            <v>NA</v>
          </cell>
          <cell r="AD112" t="str">
            <v>D</v>
          </cell>
          <cell r="AE112">
            <v>0.89</v>
          </cell>
          <cell r="AF112" t="str">
            <v>R</v>
          </cell>
        </row>
        <row r="113">
          <cell r="A113" t="str">
            <v>Phenol</v>
          </cell>
          <cell r="C113">
            <v>108952</v>
          </cell>
          <cell r="D113">
            <v>0.6</v>
          </cell>
          <cell r="E113" t="str">
            <v>I</v>
          </cell>
          <cell r="F113">
            <v>0.6</v>
          </cell>
          <cell r="H113" t="str">
            <v>NA</v>
          </cell>
          <cell r="J113" t="str">
            <v>NA</v>
          </cell>
          <cell r="L113">
            <v>0.6</v>
          </cell>
          <cell r="M113" t="str">
            <v>H</v>
          </cell>
          <cell r="N113">
            <v>0.6</v>
          </cell>
          <cell r="P113" t="str">
            <v>NA</v>
          </cell>
          <cell r="R113" t="str">
            <v>NA</v>
          </cell>
          <cell r="V113" t="str">
            <v>NA</v>
          </cell>
          <cell r="X113" t="str">
            <v>NA</v>
          </cell>
          <cell r="Z113" t="str">
            <v>NA</v>
          </cell>
          <cell r="AB113" t="str">
            <v>NA</v>
          </cell>
          <cell r="AD113" t="str">
            <v>D</v>
          </cell>
          <cell r="AE113">
            <v>1</v>
          </cell>
        </row>
        <row r="114">
          <cell r="A114" t="str">
            <v>Pyrene</v>
          </cell>
          <cell r="C114">
            <v>129000</v>
          </cell>
          <cell r="D114">
            <v>0.03</v>
          </cell>
          <cell r="E114" t="str">
            <v>I</v>
          </cell>
          <cell r="F114">
            <v>0.03</v>
          </cell>
          <cell r="H114" t="str">
            <v>NA</v>
          </cell>
          <cell r="J114" t="str">
            <v>NA</v>
          </cell>
          <cell r="L114">
            <v>0.3</v>
          </cell>
          <cell r="M114" t="str">
            <v>H</v>
          </cell>
          <cell r="N114">
            <v>0.3</v>
          </cell>
          <cell r="P114" t="str">
            <v>NA</v>
          </cell>
          <cell r="R114" t="str">
            <v>NA</v>
          </cell>
          <cell r="T114" t="str">
            <v>Kidney</v>
          </cell>
          <cell r="V114" t="str">
            <v>NA</v>
          </cell>
          <cell r="X114" t="str">
            <v>NA</v>
          </cell>
          <cell r="Z114" t="str">
            <v>NA</v>
          </cell>
          <cell r="AB114" t="str">
            <v>NA</v>
          </cell>
          <cell r="AD114" t="str">
            <v>D</v>
          </cell>
          <cell r="AE114">
            <v>0.89</v>
          </cell>
          <cell r="AF114" t="str">
            <v>R</v>
          </cell>
        </row>
        <row r="116">
          <cell r="A116" t="str">
            <v>TPH</v>
          </cell>
        </row>
        <row r="117">
          <cell r="A117" t="str">
            <v>Oil &amp; Grease</v>
          </cell>
          <cell r="C117" t="str">
            <v>NA</v>
          </cell>
          <cell r="D117" t="str">
            <v>NA</v>
          </cell>
          <cell r="F117" t="str">
            <v>NA</v>
          </cell>
          <cell r="H117" t="str">
            <v>NA</v>
          </cell>
          <cell r="J117" t="str">
            <v>NA</v>
          </cell>
          <cell r="L117" t="str">
            <v>NA</v>
          </cell>
          <cell r="N117" t="str">
            <v>NA</v>
          </cell>
          <cell r="P117" t="str">
            <v>NA</v>
          </cell>
          <cell r="R117" t="str">
            <v>NA</v>
          </cell>
          <cell r="T117" t="str">
            <v>Kidney</v>
          </cell>
          <cell r="V117" t="str">
            <v>NA</v>
          </cell>
          <cell r="X117" t="str">
            <v>NA</v>
          </cell>
          <cell r="Z117" t="str">
            <v>NA</v>
          </cell>
          <cell r="AB117" t="str">
            <v>NA</v>
          </cell>
          <cell r="AD117" t="str">
            <v>NA</v>
          </cell>
          <cell r="AE117">
            <v>1</v>
          </cell>
        </row>
        <row r="118">
          <cell r="A118" t="str">
            <v>Petroleum hydrocarbons</v>
          </cell>
          <cell r="C118" t="str">
            <v>NA</v>
          </cell>
          <cell r="D118" t="str">
            <v>NA</v>
          </cell>
          <cell r="F118" t="str">
            <v>NA</v>
          </cell>
          <cell r="H118" t="str">
            <v>NA</v>
          </cell>
          <cell r="J118" t="str">
            <v>NA</v>
          </cell>
          <cell r="L118" t="str">
            <v>NA</v>
          </cell>
          <cell r="N118" t="str">
            <v>NA</v>
          </cell>
          <cell r="P118" t="str">
            <v>NA</v>
          </cell>
          <cell r="R118" t="str">
            <v>NA</v>
          </cell>
          <cell r="T118" t="str">
            <v>Decreased body weight</v>
          </cell>
          <cell r="V118" t="str">
            <v>NA</v>
          </cell>
          <cell r="X118" t="str">
            <v>NA</v>
          </cell>
          <cell r="Z118" t="str">
            <v>NA</v>
          </cell>
          <cell r="AB118" t="str">
            <v>NA</v>
          </cell>
          <cell r="AD118" t="str">
            <v>NA</v>
          </cell>
          <cell r="AE118">
            <v>1</v>
          </cell>
        </row>
        <row r="119">
          <cell r="A119" t="str">
            <v>PHC as diesel fuel</v>
          </cell>
          <cell r="C119" t="str">
            <v>NA</v>
          </cell>
          <cell r="D119" t="str">
            <v>NA</v>
          </cell>
          <cell r="F119" t="str">
            <v>NA</v>
          </cell>
          <cell r="H119" t="str">
            <v>NA</v>
          </cell>
          <cell r="J119" t="str">
            <v>NA</v>
          </cell>
          <cell r="L119" t="str">
            <v>NA</v>
          </cell>
          <cell r="N119" t="str">
            <v>NA</v>
          </cell>
          <cell r="P119" t="str">
            <v>NA</v>
          </cell>
          <cell r="R119" t="str">
            <v>NA</v>
          </cell>
          <cell r="T119" t="str">
            <v>Decreased body weight</v>
          </cell>
          <cell r="V119" t="str">
            <v>NA</v>
          </cell>
          <cell r="X119" t="str">
            <v>NA</v>
          </cell>
          <cell r="Z119" t="str">
            <v>NA</v>
          </cell>
          <cell r="AB119" t="str">
            <v>NA</v>
          </cell>
          <cell r="AD119" t="str">
            <v>NA</v>
          </cell>
          <cell r="AE119">
            <v>1</v>
          </cell>
        </row>
        <row r="120">
          <cell r="A120" t="str">
            <v>PHC as gasoline</v>
          </cell>
          <cell r="C120" t="str">
            <v>NA</v>
          </cell>
          <cell r="D120" t="str">
            <v>NA</v>
          </cell>
          <cell r="F120" t="str">
            <v>NA</v>
          </cell>
          <cell r="H120" t="str">
            <v>NA</v>
          </cell>
          <cell r="J120" t="str">
            <v>NA</v>
          </cell>
          <cell r="L120" t="str">
            <v>NA</v>
          </cell>
          <cell r="N120" t="str">
            <v>NA</v>
          </cell>
          <cell r="P120" t="str">
            <v>NA</v>
          </cell>
          <cell r="R120" t="str">
            <v>NA</v>
          </cell>
          <cell r="T120" t="str">
            <v>Decreased body weight</v>
          </cell>
          <cell r="V120" t="str">
            <v>NA</v>
          </cell>
          <cell r="X120" t="str">
            <v>NA</v>
          </cell>
          <cell r="Z120" t="str">
            <v>NA</v>
          </cell>
          <cell r="AB120" t="str">
            <v>NA</v>
          </cell>
          <cell r="AD120" t="str">
            <v>NA</v>
          </cell>
          <cell r="AE120">
            <v>1</v>
          </cell>
        </row>
        <row r="122">
          <cell r="A122" t="str">
            <v>Explosive Compounds</v>
          </cell>
        </row>
        <row r="123">
          <cell r="A123" t="str">
            <v>1,3,5-Trinitrobenzene</v>
          </cell>
          <cell r="C123">
            <v>99354</v>
          </cell>
          <cell r="D123">
            <v>0.03</v>
          </cell>
          <cell r="E123" t="str">
            <v>I</v>
          </cell>
          <cell r="F123">
            <v>0.03</v>
          </cell>
          <cell r="H123" t="str">
            <v>NA</v>
          </cell>
          <cell r="J123" t="str">
            <v>NA</v>
          </cell>
          <cell r="L123" t="str">
            <v>NA</v>
          </cell>
          <cell r="N123" t="str">
            <v>NA</v>
          </cell>
          <cell r="P123" t="str">
            <v>NA</v>
          </cell>
          <cell r="R123" t="str">
            <v>NA</v>
          </cell>
          <cell r="V123" t="str">
            <v>NA</v>
          </cell>
          <cell r="X123" t="str">
            <v>NA</v>
          </cell>
          <cell r="Z123" t="str">
            <v>NA</v>
          </cell>
          <cell r="AB123" t="str">
            <v>NA</v>
          </cell>
          <cell r="AD123" t="str">
            <v>NA</v>
          </cell>
          <cell r="AE123">
            <v>1</v>
          </cell>
        </row>
        <row r="124">
          <cell r="A124" t="str">
            <v>2,4,6-Trinitrotoluene (TNT)</v>
          </cell>
          <cell r="C124">
            <v>118967</v>
          </cell>
          <cell r="D124">
            <v>0.0005</v>
          </cell>
          <cell r="E124" t="str">
            <v>I</v>
          </cell>
          <cell r="F124">
            <v>0.0005</v>
          </cell>
          <cell r="H124" t="str">
            <v>NA</v>
          </cell>
          <cell r="J124" t="str">
            <v>NA</v>
          </cell>
          <cell r="L124">
            <v>0.0005</v>
          </cell>
          <cell r="M124" t="str">
            <v>H</v>
          </cell>
          <cell r="N124">
            <v>0.0005</v>
          </cell>
          <cell r="P124" t="str">
            <v>NA</v>
          </cell>
          <cell r="R124" t="str">
            <v>NA</v>
          </cell>
          <cell r="V124">
            <v>0.03</v>
          </cell>
          <cell r="W124" t="str">
            <v>I</v>
          </cell>
          <cell r="X124">
            <v>0.03</v>
          </cell>
          <cell r="Z124" t="str">
            <v>NA</v>
          </cell>
          <cell r="AB124" t="str">
            <v>NA</v>
          </cell>
          <cell r="AD124" t="str">
            <v>C</v>
          </cell>
          <cell r="AE124">
            <v>1</v>
          </cell>
        </row>
        <row r="125">
          <cell r="A125" t="str">
            <v>2,4-Dinitrotoluene</v>
          </cell>
          <cell r="C125">
            <v>121142</v>
          </cell>
          <cell r="D125">
            <v>0.002</v>
          </cell>
          <cell r="E125" t="str">
            <v>I</v>
          </cell>
          <cell r="F125">
            <v>0.002</v>
          </cell>
          <cell r="H125" t="str">
            <v>NA</v>
          </cell>
          <cell r="J125" t="str">
            <v>NA</v>
          </cell>
          <cell r="L125">
            <v>0.002</v>
          </cell>
          <cell r="M125" t="str">
            <v>H</v>
          </cell>
          <cell r="N125">
            <v>0.002</v>
          </cell>
          <cell r="P125" t="str">
            <v>NA</v>
          </cell>
          <cell r="R125" t="str">
            <v>NA</v>
          </cell>
          <cell r="V125">
            <v>0.68</v>
          </cell>
          <cell r="W125" t="str">
            <v>I</v>
          </cell>
          <cell r="X125">
            <v>0.68</v>
          </cell>
          <cell r="Z125" t="str">
            <v>NA</v>
          </cell>
          <cell r="AB125" t="str">
            <v>NA</v>
          </cell>
          <cell r="AD125" t="str">
            <v>B2</v>
          </cell>
          <cell r="AE125">
            <v>1</v>
          </cell>
        </row>
        <row r="126">
          <cell r="A126" t="str">
            <v>2-Amino-4,6-dinitrotoluene</v>
          </cell>
          <cell r="C126" t="str">
            <v>NA</v>
          </cell>
          <cell r="D126" t="str">
            <v>NA</v>
          </cell>
          <cell r="F126" t="str">
            <v>NA</v>
          </cell>
          <cell r="H126" t="str">
            <v>NA</v>
          </cell>
          <cell r="J126" t="str">
            <v>NA</v>
          </cell>
          <cell r="L126" t="str">
            <v>NA</v>
          </cell>
          <cell r="N126" t="str">
            <v>NA</v>
          </cell>
          <cell r="P126" t="str">
            <v>NA</v>
          </cell>
          <cell r="R126" t="str">
            <v>NA</v>
          </cell>
          <cell r="V126" t="str">
            <v>NA</v>
          </cell>
          <cell r="X126" t="str">
            <v>NA</v>
          </cell>
          <cell r="Z126" t="str">
            <v>NA</v>
          </cell>
          <cell r="AB126" t="str">
            <v>NA</v>
          </cell>
          <cell r="AD126" t="str">
            <v>NA</v>
          </cell>
          <cell r="AE126">
            <v>1</v>
          </cell>
        </row>
        <row r="127">
          <cell r="A127" t="str">
            <v>4-Amino-2,6-dinitrotoluene</v>
          </cell>
          <cell r="C127" t="str">
            <v>NA</v>
          </cell>
          <cell r="D127" t="str">
            <v>NA</v>
          </cell>
          <cell r="F127" t="str">
            <v>NA</v>
          </cell>
          <cell r="H127" t="str">
            <v>NA</v>
          </cell>
          <cell r="J127" t="str">
            <v>NA</v>
          </cell>
          <cell r="L127" t="str">
            <v>NA</v>
          </cell>
          <cell r="N127" t="str">
            <v>NA</v>
          </cell>
          <cell r="P127" t="str">
            <v>NA</v>
          </cell>
          <cell r="R127" t="str">
            <v>NA</v>
          </cell>
          <cell r="V127" t="str">
            <v>NA</v>
          </cell>
          <cell r="X127" t="str">
            <v>NA</v>
          </cell>
          <cell r="Z127" t="str">
            <v>NA</v>
          </cell>
          <cell r="AB127" t="str">
            <v>NA</v>
          </cell>
          <cell r="AD127" t="str">
            <v>NA</v>
          </cell>
          <cell r="AE127">
            <v>1</v>
          </cell>
        </row>
        <row r="128">
          <cell r="A128" t="str">
            <v>Cyclotetramethylenetetranitramine (HMX)</v>
          </cell>
          <cell r="C128">
            <v>2691410</v>
          </cell>
          <cell r="D128">
            <v>0.05</v>
          </cell>
          <cell r="E128" t="str">
            <v>I</v>
          </cell>
          <cell r="F128">
            <v>0.05</v>
          </cell>
          <cell r="H128" t="str">
            <v>NA</v>
          </cell>
          <cell r="J128" t="str">
            <v>NA</v>
          </cell>
          <cell r="L128" t="str">
            <v>NA</v>
          </cell>
          <cell r="N128" t="str">
            <v>NA</v>
          </cell>
          <cell r="P128" t="str">
            <v>NA</v>
          </cell>
          <cell r="R128" t="str">
            <v>NA</v>
          </cell>
          <cell r="V128" t="str">
            <v>NA</v>
          </cell>
          <cell r="X128" t="str">
            <v>NA</v>
          </cell>
          <cell r="Z128" t="str">
            <v>NA</v>
          </cell>
          <cell r="AB128" t="str">
            <v>NA</v>
          </cell>
          <cell r="AD128" t="str">
            <v>D</v>
          </cell>
          <cell r="AE128">
            <v>1</v>
          </cell>
        </row>
        <row r="129">
          <cell r="A129" t="str">
            <v>Cyclotrimethylenetrinitramine (RDX)</v>
          </cell>
          <cell r="C129">
            <v>121824</v>
          </cell>
          <cell r="D129">
            <v>0.003</v>
          </cell>
          <cell r="F129">
            <v>0.003</v>
          </cell>
          <cell r="H129" t="str">
            <v>NA</v>
          </cell>
          <cell r="J129" t="str">
            <v>NA</v>
          </cell>
          <cell r="L129" t="str">
            <v>NA</v>
          </cell>
          <cell r="N129" t="str">
            <v>NA</v>
          </cell>
          <cell r="P129" t="str">
            <v>NA</v>
          </cell>
          <cell r="R129" t="str">
            <v>NA</v>
          </cell>
          <cell r="V129">
            <v>0.1</v>
          </cell>
          <cell r="W129" t="str">
            <v>I</v>
          </cell>
          <cell r="X129">
            <v>0.1</v>
          </cell>
          <cell r="Z129" t="str">
            <v>NA</v>
          </cell>
          <cell r="AB129" t="str">
            <v>NA</v>
          </cell>
          <cell r="AD129" t="str">
            <v>C</v>
          </cell>
          <cell r="AE129">
            <v>1</v>
          </cell>
        </row>
        <row r="130">
          <cell r="A130" t="str">
            <v>Tetryl</v>
          </cell>
          <cell r="C130">
            <v>479458</v>
          </cell>
          <cell r="D130">
            <v>0.01</v>
          </cell>
          <cell r="E130" t="str">
            <v>H</v>
          </cell>
          <cell r="F130">
            <v>0.01</v>
          </cell>
          <cell r="H130" t="str">
            <v>NA</v>
          </cell>
          <cell r="J130" t="str">
            <v>NA</v>
          </cell>
          <cell r="L130" t="str">
            <v>NA</v>
          </cell>
          <cell r="N130" t="str">
            <v>NA</v>
          </cell>
          <cell r="P130" t="str">
            <v>NA</v>
          </cell>
          <cell r="R130" t="str">
            <v>NA</v>
          </cell>
          <cell r="V130" t="str">
            <v>NA</v>
          </cell>
          <cell r="X130" t="str">
            <v>NA</v>
          </cell>
          <cell r="Z130" t="str">
            <v>NA</v>
          </cell>
          <cell r="AB130" t="str">
            <v>NA</v>
          </cell>
          <cell r="AD130" t="str">
            <v>NA</v>
          </cell>
          <cell r="AE130">
            <v>1</v>
          </cell>
        </row>
        <row r="132">
          <cell r="A132" t="str">
            <v>Pesticides and PCBs</v>
          </cell>
        </row>
        <row r="133">
          <cell r="A133" t="str">
            <v>Aldrin</v>
          </cell>
          <cell r="C133">
            <v>309002</v>
          </cell>
          <cell r="D133">
            <v>3E-05</v>
          </cell>
          <cell r="E133" t="str">
            <v>I</v>
          </cell>
          <cell r="F133">
            <v>3E-05</v>
          </cell>
          <cell r="H133" t="str">
            <v>NA</v>
          </cell>
          <cell r="J133" t="str">
            <v>NA</v>
          </cell>
          <cell r="L133">
            <v>3E-05</v>
          </cell>
          <cell r="M133" t="str">
            <v>H</v>
          </cell>
          <cell r="N133">
            <v>3E-05</v>
          </cell>
          <cell r="P133" t="str">
            <v>NA</v>
          </cell>
          <cell r="R133" t="str">
            <v>NA</v>
          </cell>
          <cell r="V133">
            <v>17</v>
          </cell>
          <cell r="W133" t="str">
            <v>I</v>
          </cell>
          <cell r="X133">
            <v>17</v>
          </cell>
          <cell r="Z133">
            <v>0.004857142857142857</v>
          </cell>
          <cell r="AA133" t="str">
            <v>I</v>
          </cell>
          <cell r="AB133">
            <v>17</v>
          </cell>
          <cell r="AC133" t="str">
            <v>I</v>
          </cell>
          <cell r="AD133" t="str">
            <v>B2</v>
          </cell>
          <cell r="AE133">
            <v>1</v>
          </cell>
        </row>
        <row r="134">
          <cell r="A134" t="str">
            <v>alpha BHC (alpha Hexachlorocyclohexane)</v>
          </cell>
          <cell r="C134">
            <v>319846</v>
          </cell>
          <cell r="D134" t="str">
            <v>NA</v>
          </cell>
          <cell r="F134" t="str">
            <v>NA</v>
          </cell>
          <cell r="H134" t="str">
            <v>NA</v>
          </cell>
          <cell r="J134" t="str">
            <v>NA</v>
          </cell>
          <cell r="L134" t="str">
            <v>NA</v>
          </cell>
          <cell r="N134" t="str">
            <v>NA</v>
          </cell>
          <cell r="P134" t="str">
            <v>NA</v>
          </cell>
          <cell r="R134" t="str">
            <v>NA</v>
          </cell>
          <cell r="V134">
            <v>6.3</v>
          </cell>
          <cell r="W134" t="str">
            <v>I</v>
          </cell>
          <cell r="X134">
            <v>6.3</v>
          </cell>
          <cell r="Z134">
            <v>0.0018</v>
          </cell>
          <cell r="AA134" t="str">
            <v>I</v>
          </cell>
          <cell r="AB134">
            <v>6.3</v>
          </cell>
          <cell r="AC134" t="str">
            <v>I</v>
          </cell>
          <cell r="AD134" t="str">
            <v>B2</v>
          </cell>
          <cell r="AE134">
            <v>1</v>
          </cell>
        </row>
        <row r="135">
          <cell r="A135" t="str">
            <v>alpha Endosulfan</v>
          </cell>
          <cell r="C135">
            <v>115297</v>
          </cell>
          <cell r="D135">
            <v>0.006</v>
          </cell>
          <cell r="E135" t="str">
            <v>I</v>
          </cell>
          <cell r="F135">
            <v>0.006</v>
          </cell>
          <cell r="H135" t="str">
            <v>NA</v>
          </cell>
          <cell r="J135" t="str">
            <v>NA</v>
          </cell>
          <cell r="L135">
            <v>0.006</v>
          </cell>
          <cell r="M135" t="str">
            <v>H</v>
          </cell>
          <cell r="N135">
            <v>0.006</v>
          </cell>
          <cell r="P135" t="str">
            <v>NA</v>
          </cell>
          <cell r="R135" t="str">
            <v>NA</v>
          </cell>
          <cell r="V135" t="str">
            <v>NA</v>
          </cell>
          <cell r="X135" t="str">
            <v>NA</v>
          </cell>
          <cell r="Z135" t="str">
            <v>NA</v>
          </cell>
          <cell r="AB135" t="str">
            <v>NA</v>
          </cell>
          <cell r="AD135" t="str">
            <v>NA</v>
          </cell>
          <cell r="AE135">
            <v>1</v>
          </cell>
        </row>
        <row r="136">
          <cell r="A136" t="str">
            <v>alpha-Chlordane</v>
          </cell>
          <cell r="C136">
            <v>57749</v>
          </cell>
          <cell r="D136">
            <v>0.0005</v>
          </cell>
          <cell r="E136" t="str">
            <v>I</v>
          </cell>
          <cell r="F136">
            <v>0.0005</v>
          </cell>
          <cell r="H136">
            <v>0.0007</v>
          </cell>
          <cell r="I136" t="str">
            <v>I</v>
          </cell>
          <cell r="J136">
            <v>0.0002</v>
          </cell>
          <cell r="K136" t="str">
            <v>I</v>
          </cell>
          <cell r="L136" t="str">
            <v>NA</v>
          </cell>
          <cell r="N136" t="str">
            <v>NA</v>
          </cell>
          <cell r="P136" t="str">
            <v>NA</v>
          </cell>
          <cell r="R136" t="str">
            <v>NA</v>
          </cell>
          <cell r="V136">
            <v>0.35</v>
          </cell>
          <cell r="W136" t="str">
            <v>I</v>
          </cell>
          <cell r="X136">
            <v>0.35</v>
          </cell>
          <cell r="Z136">
            <v>0.0001</v>
          </cell>
          <cell r="AA136" t="str">
            <v>I</v>
          </cell>
          <cell r="AB136">
            <v>0.35</v>
          </cell>
          <cell r="AC136" t="str">
            <v>I</v>
          </cell>
          <cell r="AD136" t="str">
            <v>B2</v>
          </cell>
          <cell r="AE136">
            <v>0.8</v>
          </cell>
          <cell r="AF136" t="str">
            <v>R</v>
          </cell>
        </row>
        <row r="137">
          <cell r="A137" t="str">
            <v>beta BHC (beta Hexachlorocyclohexane)</v>
          </cell>
          <cell r="C137">
            <v>319857</v>
          </cell>
          <cell r="D137" t="str">
            <v>NA</v>
          </cell>
          <cell r="F137" t="str">
            <v>NA</v>
          </cell>
          <cell r="H137" t="str">
            <v>NA</v>
          </cell>
          <cell r="J137" t="str">
            <v>NA</v>
          </cell>
          <cell r="L137" t="str">
            <v>NA</v>
          </cell>
          <cell r="N137" t="str">
            <v>NA</v>
          </cell>
          <cell r="P137" t="str">
            <v>NA</v>
          </cell>
          <cell r="R137" t="str">
            <v>NA</v>
          </cell>
          <cell r="V137">
            <v>1.8</v>
          </cell>
          <cell r="W137" t="str">
            <v>I</v>
          </cell>
          <cell r="X137">
            <v>1.8</v>
          </cell>
          <cell r="Z137">
            <v>0.0005142857142857142</v>
          </cell>
          <cell r="AA137" t="str">
            <v>I</v>
          </cell>
          <cell r="AB137">
            <v>1.8</v>
          </cell>
          <cell r="AC137" t="str">
            <v>I</v>
          </cell>
          <cell r="AD137" t="str">
            <v>C</v>
          </cell>
          <cell r="AE137">
            <v>1</v>
          </cell>
        </row>
        <row r="138">
          <cell r="A138" t="str">
            <v>beta Endosulfan</v>
          </cell>
          <cell r="C138">
            <v>115297</v>
          </cell>
          <cell r="D138">
            <v>0.006</v>
          </cell>
          <cell r="E138" t="str">
            <v>I</v>
          </cell>
          <cell r="F138">
            <v>0.006</v>
          </cell>
          <cell r="H138" t="str">
            <v>NA</v>
          </cell>
          <cell r="J138" t="str">
            <v>NA</v>
          </cell>
          <cell r="L138">
            <v>0.006</v>
          </cell>
          <cell r="M138" t="str">
            <v>H</v>
          </cell>
          <cell r="N138">
            <v>0.006</v>
          </cell>
          <cell r="P138" t="str">
            <v>NA</v>
          </cell>
          <cell r="R138" t="str">
            <v>NA</v>
          </cell>
          <cell r="V138" t="str">
            <v>NA</v>
          </cell>
          <cell r="X138" t="str">
            <v>NA</v>
          </cell>
          <cell r="Z138" t="str">
            <v>NA</v>
          </cell>
          <cell r="AB138" t="str">
            <v>NA</v>
          </cell>
          <cell r="AD138" t="str">
            <v>NA</v>
          </cell>
          <cell r="AE138">
            <v>1</v>
          </cell>
        </row>
        <row r="139">
          <cell r="A139" t="str">
            <v>delta BHC (delta Hexachlorocyclohexane)</v>
          </cell>
          <cell r="C139">
            <v>319868</v>
          </cell>
          <cell r="D139" t="str">
            <v>NA</v>
          </cell>
          <cell r="F139" t="str">
            <v>NA</v>
          </cell>
          <cell r="H139" t="str">
            <v>NA</v>
          </cell>
          <cell r="J139" t="str">
            <v>NA</v>
          </cell>
          <cell r="L139" t="str">
            <v>NA</v>
          </cell>
          <cell r="N139" t="str">
            <v>NA</v>
          </cell>
          <cell r="P139" t="str">
            <v>NA</v>
          </cell>
          <cell r="R139" t="str">
            <v>NA</v>
          </cell>
          <cell r="V139" t="str">
            <v>NA</v>
          </cell>
          <cell r="X139" t="str">
            <v>NA</v>
          </cell>
          <cell r="Z139" t="str">
            <v>NA</v>
          </cell>
          <cell r="AB139" t="str">
            <v>NA</v>
          </cell>
          <cell r="AD139" t="str">
            <v>D</v>
          </cell>
          <cell r="AE139">
            <v>1</v>
          </cell>
        </row>
        <row r="140">
          <cell r="A140" t="str">
            <v>Dieldrin</v>
          </cell>
          <cell r="C140">
            <v>60571</v>
          </cell>
          <cell r="D140">
            <v>5E-05</v>
          </cell>
          <cell r="E140" t="str">
            <v>I</v>
          </cell>
          <cell r="F140">
            <v>5E-05</v>
          </cell>
          <cell r="H140" t="str">
            <v>NA</v>
          </cell>
          <cell r="J140" t="str">
            <v>NA</v>
          </cell>
          <cell r="L140">
            <v>5E-05</v>
          </cell>
          <cell r="M140" t="str">
            <v>H</v>
          </cell>
          <cell r="N140">
            <v>5E-05</v>
          </cell>
          <cell r="P140" t="str">
            <v>NA</v>
          </cell>
          <cell r="R140" t="str">
            <v>NA</v>
          </cell>
          <cell r="V140">
            <v>16</v>
          </cell>
          <cell r="W140" t="str">
            <v>I</v>
          </cell>
          <cell r="X140">
            <v>16</v>
          </cell>
          <cell r="Z140">
            <v>0.004571428571428571</v>
          </cell>
          <cell r="AA140" t="str">
            <v>I</v>
          </cell>
          <cell r="AB140">
            <v>16</v>
          </cell>
          <cell r="AC140" t="str">
            <v>I</v>
          </cell>
          <cell r="AD140" t="str">
            <v>B2</v>
          </cell>
          <cell r="AE140">
            <v>1</v>
          </cell>
        </row>
        <row r="141">
          <cell r="A141" t="str">
            <v>Endosulfan sulfate</v>
          </cell>
          <cell r="C141">
            <v>1031078</v>
          </cell>
          <cell r="D141" t="str">
            <v>NA</v>
          </cell>
          <cell r="F141" t="str">
            <v>NA</v>
          </cell>
          <cell r="H141" t="str">
            <v>NA</v>
          </cell>
          <cell r="J141" t="str">
            <v>NA</v>
          </cell>
          <cell r="L141" t="str">
            <v>NA</v>
          </cell>
          <cell r="N141" t="str">
            <v>NA</v>
          </cell>
          <cell r="P141" t="str">
            <v>NA</v>
          </cell>
          <cell r="R141" t="str">
            <v>NA</v>
          </cell>
          <cell r="V141" t="str">
            <v>NA</v>
          </cell>
          <cell r="X141" t="str">
            <v>NA</v>
          </cell>
          <cell r="Z141" t="str">
            <v>NA</v>
          </cell>
          <cell r="AB141" t="str">
            <v>NA</v>
          </cell>
          <cell r="AD141" t="str">
            <v>NA</v>
          </cell>
          <cell r="AE141">
            <v>1</v>
          </cell>
        </row>
        <row r="142">
          <cell r="A142" t="str">
            <v>Endrin</v>
          </cell>
          <cell r="C142">
            <v>72208</v>
          </cell>
          <cell r="D142">
            <v>0.0003</v>
          </cell>
          <cell r="E142" t="str">
            <v>I</v>
          </cell>
          <cell r="F142">
            <v>0.0003</v>
          </cell>
          <cell r="H142" t="str">
            <v>NA</v>
          </cell>
          <cell r="J142" t="str">
            <v>NA</v>
          </cell>
          <cell r="L142">
            <v>0.0003</v>
          </cell>
          <cell r="M142" t="str">
            <v>H</v>
          </cell>
          <cell r="N142">
            <v>0.0003</v>
          </cell>
          <cell r="P142" t="str">
            <v>NA</v>
          </cell>
          <cell r="R142" t="str">
            <v>NA</v>
          </cell>
          <cell r="V142" t="str">
            <v>NA</v>
          </cell>
          <cell r="X142" t="str">
            <v>NA</v>
          </cell>
          <cell r="Z142" t="str">
            <v>NA</v>
          </cell>
          <cell r="AB142" t="str">
            <v>NA</v>
          </cell>
          <cell r="AD142" t="str">
            <v>D</v>
          </cell>
          <cell r="AE142">
            <v>1</v>
          </cell>
        </row>
        <row r="143">
          <cell r="A143" t="str">
            <v>Endrin aldehyde</v>
          </cell>
          <cell r="C143">
            <v>7421934</v>
          </cell>
          <cell r="D143" t="str">
            <v>NA</v>
          </cell>
          <cell r="F143" t="str">
            <v>NA</v>
          </cell>
          <cell r="H143" t="str">
            <v>NA</v>
          </cell>
          <cell r="J143" t="str">
            <v>NA</v>
          </cell>
          <cell r="L143" t="str">
            <v>NA</v>
          </cell>
          <cell r="N143" t="str">
            <v>NA</v>
          </cell>
          <cell r="P143" t="str">
            <v>NA</v>
          </cell>
          <cell r="R143" t="str">
            <v>NA</v>
          </cell>
          <cell r="V143" t="str">
            <v>NA</v>
          </cell>
          <cell r="X143" t="str">
            <v>NA</v>
          </cell>
          <cell r="Z143" t="str">
            <v>NA</v>
          </cell>
          <cell r="AB143" t="str">
            <v>NA</v>
          </cell>
          <cell r="AD143" t="str">
            <v>NA</v>
          </cell>
          <cell r="AE143">
            <v>1</v>
          </cell>
        </row>
        <row r="144">
          <cell r="A144" t="str">
            <v>gamma BHC (Lindane)</v>
          </cell>
          <cell r="C144">
            <v>58899</v>
          </cell>
          <cell r="D144">
            <v>0.0003</v>
          </cell>
          <cell r="E144" t="str">
            <v>I</v>
          </cell>
          <cell r="F144">
            <v>0.0003</v>
          </cell>
          <cell r="H144" t="str">
            <v>NA</v>
          </cell>
          <cell r="J144" t="str">
            <v>NA</v>
          </cell>
          <cell r="L144">
            <v>0.003</v>
          </cell>
          <cell r="M144" t="str">
            <v>H</v>
          </cell>
          <cell r="N144">
            <v>0.003</v>
          </cell>
          <cell r="P144" t="str">
            <v>NA</v>
          </cell>
          <cell r="R144" t="str">
            <v>NA</v>
          </cell>
          <cell r="V144">
            <v>1.3</v>
          </cell>
          <cell r="W144" t="str">
            <v>H</v>
          </cell>
          <cell r="X144">
            <v>1.3</v>
          </cell>
          <cell r="Z144" t="str">
            <v>NA</v>
          </cell>
          <cell r="AB144" t="str">
            <v>NA</v>
          </cell>
          <cell r="AD144" t="str">
            <v>B2-C</v>
          </cell>
          <cell r="AE144">
            <v>1</v>
          </cell>
        </row>
        <row r="145">
          <cell r="A145" t="str">
            <v>gamma-Chlordane</v>
          </cell>
          <cell r="C145">
            <v>57749</v>
          </cell>
          <cell r="D145">
            <v>0.0005</v>
          </cell>
          <cell r="E145" t="str">
            <v>I</v>
          </cell>
          <cell r="F145">
            <v>0.0005</v>
          </cell>
          <cell r="H145">
            <v>0.0007</v>
          </cell>
          <cell r="I145" t="str">
            <v>I</v>
          </cell>
          <cell r="J145">
            <v>0.0002</v>
          </cell>
          <cell r="K145" t="str">
            <v>I</v>
          </cell>
          <cell r="L145" t="str">
            <v>NA</v>
          </cell>
          <cell r="N145" t="str">
            <v>NA</v>
          </cell>
          <cell r="P145" t="str">
            <v>NA</v>
          </cell>
          <cell r="R145" t="str">
            <v>NA</v>
          </cell>
          <cell r="V145">
            <v>0.35</v>
          </cell>
          <cell r="W145" t="str">
            <v>I</v>
          </cell>
          <cell r="X145">
            <v>0.35</v>
          </cell>
          <cell r="Z145">
            <v>0.0001</v>
          </cell>
          <cell r="AA145" t="str">
            <v>I</v>
          </cell>
          <cell r="AB145">
            <v>0.35</v>
          </cell>
          <cell r="AC145" t="str">
            <v>I</v>
          </cell>
          <cell r="AD145" t="str">
            <v>B2</v>
          </cell>
          <cell r="AE145">
            <v>1</v>
          </cell>
        </row>
        <row r="146">
          <cell r="A146" t="str">
            <v>Heptachlor</v>
          </cell>
          <cell r="C146">
            <v>76448</v>
          </cell>
          <cell r="D146">
            <v>0.0005</v>
          </cell>
          <cell r="E146" t="str">
            <v>I</v>
          </cell>
          <cell r="F146">
            <v>0.0005</v>
          </cell>
          <cell r="H146" t="str">
            <v>NA</v>
          </cell>
          <cell r="J146" t="str">
            <v>NA</v>
          </cell>
          <cell r="L146">
            <v>0.0005</v>
          </cell>
          <cell r="M146" t="str">
            <v>H</v>
          </cell>
          <cell r="N146">
            <v>0.0005</v>
          </cell>
          <cell r="P146" t="str">
            <v>NA</v>
          </cell>
          <cell r="R146" t="str">
            <v>NA</v>
          </cell>
          <cell r="V146">
            <v>4.5</v>
          </cell>
          <cell r="W146" t="str">
            <v>I</v>
          </cell>
          <cell r="X146">
            <v>4.5</v>
          </cell>
          <cell r="Z146">
            <v>0.0012857142857142859</v>
          </cell>
          <cell r="AA146" t="str">
            <v>I</v>
          </cell>
          <cell r="AB146">
            <v>4.5</v>
          </cell>
          <cell r="AC146" t="str">
            <v>I</v>
          </cell>
          <cell r="AD146" t="str">
            <v>B2</v>
          </cell>
          <cell r="AE146">
            <v>1</v>
          </cell>
        </row>
        <row r="147">
          <cell r="A147" t="str">
            <v>Heptachlor epoxide</v>
          </cell>
          <cell r="C147">
            <v>1024573</v>
          </cell>
          <cell r="D147">
            <v>1.3E-05</v>
          </cell>
          <cell r="E147" t="str">
            <v>I</v>
          </cell>
          <cell r="F147">
            <v>1.3E-05</v>
          </cell>
          <cell r="H147" t="str">
            <v>NA</v>
          </cell>
          <cell r="J147" t="str">
            <v>NA</v>
          </cell>
          <cell r="L147">
            <v>1.3E-05</v>
          </cell>
          <cell r="M147" t="str">
            <v>H</v>
          </cell>
          <cell r="N147">
            <v>1.3E-05</v>
          </cell>
          <cell r="P147" t="str">
            <v>NA</v>
          </cell>
          <cell r="R147" t="str">
            <v>NA</v>
          </cell>
          <cell r="V147">
            <v>9.1</v>
          </cell>
          <cell r="W147" t="str">
            <v>I</v>
          </cell>
          <cell r="X147">
            <v>9.1</v>
          </cell>
          <cell r="Z147">
            <v>0.0026</v>
          </cell>
          <cell r="AA147" t="str">
            <v>I</v>
          </cell>
          <cell r="AB147">
            <v>9.1</v>
          </cell>
          <cell r="AC147" t="str">
            <v>I</v>
          </cell>
          <cell r="AD147" t="str">
            <v>B2</v>
          </cell>
          <cell r="AE147">
            <v>1</v>
          </cell>
        </row>
        <row r="148">
          <cell r="A148" t="str">
            <v>Methoxychlor</v>
          </cell>
          <cell r="C148">
            <v>72435</v>
          </cell>
          <cell r="D148">
            <v>0.005</v>
          </cell>
          <cell r="E148" t="str">
            <v>I</v>
          </cell>
          <cell r="F148">
            <v>0.005</v>
          </cell>
          <cell r="H148" t="str">
            <v>NA</v>
          </cell>
          <cell r="J148" t="str">
            <v>NA</v>
          </cell>
          <cell r="L148">
            <v>0.005</v>
          </cell>
          <cell r="M148" t="str">
            <v>H</v>
          </cell>
          <cell r="N148">
            <v>0.005</v>
          </cell>
          <cell r="P148" t="str">
            <v>NA</v>
          </cell>
          <cell r="R148" t="str">
            <v>NA</v>
          </cell>
          <cell r="V148" t="str">
            <v>NA</v>
          </cell>
          <cell r="X148" t="str">
            <v>NA</v>
          </cell>
          <cell r="Z148" t="str">
            <v>NA</v>
          </cell>
          <cell r="AB148" t="str">
            <v>NA</v>
          </cell>
          <cell r="AD148" t="str">
            <v>D</v>
          </cell>
          <cell r="AE148">
            <v>1</v>
          </cell>
        </row>
        <row r="149">
          <cell r="A149" t="str">
            <v>p,p'-DDD</v>
          </cell>
          <cell r="C149">
            <v>72548</v>
          </cell>
          <cell r="D149" t="str">
            <v>NA</v>
          </cell>
          <cell r="F149" t="str">
            <v>NA</v>
          </cell>
          <cell r="H149" t="str">
            <v>NA</v>
          </cell>
          <cell r="J149" t="str">
            <v>NA</v>
          </cell>
          <cell r="L149" t="str">
            <v>NA</v>
          </cell>
          <cell r="N149" t="str">
            <v>NA</v>
          </cell>
          <cell r="P149" t="str">
            <v>NA</v>
          </cell>
          <cell r="R149" t="str">
            <v>NA</v>
          </cell>
          <cell r="V149">
            <v>0.24</v>
          </cell>
          <cell r="W149" t="str">
            <v>I</v>
          </cell>
          <cell r="X149">
            <v>0.24</v>
          </cell>
          <cell r="Z149" t="str">
            <v>NA</v>
          </cell>
          <cell r="AB149" t="str">
            <v>NA</v>
          </cell>
          <cell r="AD149" t="str">
            <v>B2</v>
          </cell>
          <cell r="AE149">
            <v>1</v>
          </cell>
        </row>
        <row r="150">
          <cell r="A150" t="str">
            <v>p,p'-DDE</v>
          </cell>
          <cell r="C150">
            <v>72559</v>
          </cell>
          <cell r="D150" t="str">
            <v>NA</v>
          </cell>
          <cell r="F150" t="str">
            <v>NA</v>
          </cell>
          <cell r="H150" t="str">
            <v>NA</v>
          </cell>
          <cell r="J150" t="str">
            <v>NA</v>
          </cell>
          <cell r="L150" t="str">
            <v>NA</v>
          </cell>
          <cell r="N150" t="str">
            <v>NA</v>
          </cell>
          <cell r="P150" t="str">
            <v>NA</v>
          </cell>
          <cell r="R150" t="str">
            <v>NA</v>
          </cell>
          <cell r="V150">
            <v>0.34</v>
          </cell>
          <cell r="W150" t="str">
            <v>I</v>
          </cell>
          <cell r="X150">
            <v>0.34</v>
          </cell>
          <cell r="Z150" t="str">
            <v>NA</v>
          </cell>
          <cell r="AB150" t="str">
            <v>NA</v>
          </cell>
          <cell r="AD150" t="str">
            <v>B2</v>
          </cell>
          <cell r="AE150">
            <v>1</v>
          </cell>
        </row>
        <row r="151">
          <cell r="A151" t="str">
            <v>p,p'-DDT</v>
          </cell>
          <cell r="C151">
            <v>50293</v>
          </cell>
          <cell r="D151">
            <v>0.0005</v>
          </cell>
          <cell r="E151" t="str">
            <v>I</v>
          </cell>
          <cell r="F151">
            <v>0.0005</v>
          </cell>
          <cell r="H151" t="str">
            <v>NA</v>
          </cell>
          <cell r="J151" t="str">
            <v>NA</v>
          </cell>
          <cell r="L151">
            <v>0.0005</v>
          </cell>
          <cell r="M151" t="str">
            <v>H</v>
          </cell>
          <cell r="N151">
            <v>0.0005</v>
          </cell>
          <cell r="P151" t="str">
            <v>NA</v>
          </cell>
          <cell r="R151" t="str">
            <v>NA</v>
          </cell>
          <cell r="V151">
            <v>0.34</v>
          </cell>
          <cell r="W151" t="str">
            <v>I</v>
          </cell>
          <cell r="X151">
            <v>0.34</v>
          </cell>
          <cell r="Z151">
            <v>9.714285714285715E-05</v>
          </cell>
          <cell r="AA151" t="str">
            <v>I</v>
          </cell>
          <cell r="AB151">
            <v>0.34</v>
          </cell>
          <cell r="AC151" t="str">
            <v>I</v>
          </cell>
          <cell r="AD151" t="str">
            <v>B2</v>
          </cell>
          <cell r="AE151">
            <v>0.8</v>
          </cell>
          <cell r="AF151" t="str">
            <v>R</v>
          </cell>
        </row>
        <row r="152">
          <cell r="A152" t="str">
            <v>PCB-1260 (Aroclor 1260)</v>
          </cell>
          <cell r="C152">
            <v>11096825</v>
          </cell>
          <cell r="D152">
            <v>2E-05</v>
          </cell>
          <cell r="E152" t="str">
            <v>h</v>
          </cell>
          <cell r="F152">
            <v>2E-05</v>
          </cell>
          <cell r="H152" t="str">
            <v>NA</v>
          </cell>
          <cell r="J152" t="str">
            <v>NA</v>
          </cell>
          <cell r="L152">
            <v>5E-05</v>
          </cell>
          <cell r="M152" t="str">
            <v>h</v>
          </cell>
          <cell r="N152">
            <v>5E-05</v>
          </cell>
          <cell r="P152" t="str">
            <v>NA</v>
          </cell>
          <cell r="R152" t="str">
            <v>NA</v>
          </cell>
          <cell r="V152">
            <v>2</v>
          </cell>
          <cell r="W152" t="str">
            <v>I</v>
          </cell>
          <cell r="X152">
            <v>2</v>
          </cell>
          <cell r="Z152">
            <v>0.0005714285714285714</v>
          </cell>
          <cell r="AA152" t="str">
            <v>I</v>
          </cell>
          <cell r="AB152">
            <v>2</v>
          </cell>
          <cell r="AC152" t="str">
            <v>I</v>
          </cell>
          <cell r="AD152" t="str">
            <v>B2</v>
          </cell>
          <cell r="AE152">
            <v>0.81</v>
          </cell>
          <cell r="AF152" t="str">
            <v>R</v>
          </cell>
        </row>
        <row r="153">
          <cell r="A153" t="str">
            <v>Monochlorobiphenyls (Total)</v>
          </cell>
          <cell r="C153" t="str">
            <v>NA</v>
          </cell>
          <cell r="D153">
            <v>2E-05</v>
          </cell>
          <cell r="E153" t="str">
            <v>h</v>
          </cell>
          <cell r="F153">
            <v>2E-05</v>
          </cell>
          <cell r="H153" t="str">
            <v>NA</v>
          </cell>
          <cell r="J153" t="str">
            <v>NA</v>
          </cell>
          <cell r="L153">
            <v>5E-05</v>
          </cell>
          <cell r="M153" t="str">
            <v>h</v>
          </cell>
          <cell r="N153">
            <v>5E-05</v>
          </cell>
          <cell r="P153" t="str">
            <v>NA</v>
          </cell>
          <cell r="R153" t="str">
            <v>NA</v>
          </cell>
          <cell r="V153">
            <v>2</v>
          </cell>
          <cell r="W153" t="str">
            <v>I</v>
          </cell>
          <cell r="X153">
            <v>2</v>
          </cell>
          <cell r="Z153">
            <v>0.0001</v>
          </cell>
          <cell r="AA153" t="str">
            <v>I</v>
          </cell>
          <cell r="AD153" t="str">
            <v>B2</v>
          </cell>
          <cell r="AE153">
            <v>0.81</v>
          </cell>
          <cell r="AF153" t="str">
            <v>R</v>
          </cell>
        </row>
        <row r="154">
          <cell r="A154" t="str">
            <v>Dichlorobiphenyls (Total)</v>
          </cell>
          <cell r="C154" t="str">
            <v>NA</v>
          </cell>
          <cell r="D154">
            <v>2E-05</v>
          </cell>
          <cell r="E154" t="str">
            <v>h</v>
          </cell>
          <cell r="F154">
            <v>2E-05</v>
          </cell>
          <cell r="H154" t="str">
            <v>NA</v>
          </cell>
          <cell r="J154" t="str">
            <v>NA</v>
          </cell>
          <cell r="L154">
            <v>5E-05</v>
          </cell>
          <cell r="M154" t="str">
            <v>h</v>
          </cell>
          <cell r="N154">
            <v>5E-05</v>
          </cell>
          <cell r="P154" t="str">
            <v>NA</v>
          </cell>
          <cell r="R154" t="str">
            <v>NA</v>
          </cell>
          <cell r="V154">
            <v>2</v>
          </cell>
          <cell r="W154" t="str">
            <v>I</v>
          </cell>
          <cell r="X154">
            <v>2</v>
          </cell>
          <cell r="Z154">
            <v>0.0001</v>
          </cell>
          <cell r="AA154" t="str">
            <v>I</v>
          </cell>
          <cell r="AD154" t="str">
            <v>B2</v>
          </cell>
          <cell r="AE154">
            <v>0.81</v>
          </cell>
          <cell r="AF154" t="str">
            <v>R</v>
          </cell>
        </row>
        <row r="155">
          <cell r="A155" t="str">
            <v>Trichlorobiphenyls (Total)</v>
          </cell>
          <cell r="C155" t="str">
            <v>NA</v>
          </cell>
          <cell r="D155">
            <v>2E-05</v>
          </cell>
          <cell r="E155" t="str">
            <v>h</v>
          </cell>
          <cell r="F155">
            <v>2E-05</v>
          </cell>
          <cell r="H155" t="str">
            <v>NA</v>
          </cell>
          <cell r="J155" t="str">
            <v>NA</v>
          </cell>
          <cell r="L155">
            <v>5E-05</v>
          </cell>
          <cell r="M155" t="str">
            <v>h</v>
          </cell>
          <cell r="N155">
            <v>5E-05</v>
          </cell>
          <cell r="P155" t="str">
            <v>NA</v>
          </cell>
          <cell r="R155" t="str">
            <v>NA</v>
          </cell>
          <cell r="V155">
            <v>2</v>
          </cell>
          <cell r="W155" t="str">
            <v>I</v>
          </cell>
          <cell r="X155">
            <v>2</v>
          </cell>
          <cell r="Z155">
            <v>0.0001</v>
          </cell>
          <cell r="AA155" t="str">
            <v>I</v>
          </cell>
          <cell r="AD155" t="str">
            <v>B2</v>
          </cell>
          <cell r="AE155">
            <v>0.81</v>
          </cell>
          <cell r="AF155" t="str">
            <v>R</v>
          </cell>
        </row>
        <row r="156">
          <cell r="A156" t="str">
            <v>Tetrachlorobiphenyls (Total)</v>
          </cell>
          <cell r="C156" t="str">
            <v>NA</v>
          </cell>
          <cell r="D156">
            <v>2E-05</v>
          </cell>
          <cell r="E156" t="str">
            <v>h</v>
          </cell>
          <cell r="F156">
            <v>2E-05</v>
          </cell>
          <cell r="H156" t="str">
            <v>NA</v>
          </cell>
          <cell r="J156" t="str">
            <v>NA</v>
          </cell>
          <cell r="L156">
            <v>5E-05</v>
          </cell>
          <cell r="M156" t="str">
            <v>h</v>
          </cell>
          <cell r="N156">
            <v>5E-05</v>
          </cell>
          <cell r="P156" t="str">
            <v>NA</v>
          </cell>
          <cell r="R156" t="str">
            <v>NA</v>
          </cell>
          <cell r="V156">
            <v>2</v>
          </cell>
          <cell r="W156" t="str">
            <v>I</v>
          </cell>
          <cell r="X156">
            <v>2</v>
          </cell>
          <cell r="Z156">
            <v>0.0001</v>
          </cell>
          <cell r="AA156" t="str">
            <v>I</v>
          </cell>
          <cell r="AD156" t="str">
            <v>B2</v>
          </cell>
          <cell r="AE156">
            <v>0.81</v>
          </cell>
          <cell r="AF156" t="str">
            <v>R</v>
          </cell>
        </row>
        <row r="157">
          <cell r="A157" t="str">
            <v>Pentachlorobiphenyls (Total)</v>
          </cell>
          <cell r="C157" t="str">
            <v>NA</v>
          </cell>
          <cell r="D157">
            <v>2E-05</v>
          </cell>
          <cell r="E157" t="str">
            <v>h</v>
          </cell>
          <cell r="F157">
            <v>2E-05</v>
          </cell>
          <cell r="H157" t="str">
            <v>NA</v>
          </cell>
          <cell r="J157" t="str">
            <v>NA</v>
          </cell>
          <cell r="L157">
            <v>5E-05</v>
          </cell>
          <cell r="M157" t="str">
            <v>h</v>
          </cell>
          <cell r="N157">
            <v>5E-05</v>
          </cell>
          <cell r="P157" t="str">
            <v>NA</v>
          </cell>
          <cell r="R157" t="str">
            <v>NA</v>
          </cell>
          <cell r="V157">
            <v>2</v>
          </cell>
          <cell r="W157" t="str">
            <v>I</v>
          </cell>
          <cell r="X157">
            <v>2</v>
          </cell>
          <cell r="Z157">
            <v>0.0001</v>
          </cell>
          <cell r="AA157" t="str">
            <v>I</v>
          </cell>
          <cell r="AD157" t="str">
            <v>B2</v>
          </cell>
          <cell r="AE157">
            <v>0.81</v>
          </cell>
          <cell r="AF157" t="str">
            <v>R</v>
          </cell>
        </row>
        <row r="158">
          <cell r="A158" t="str">
            <v>Hexachlorobiphenyls (Total)</v>
          </cell>
          <cell r="C158" t="str">
            <v>NA</v>
          </cell>
          <cell r="D158">
            <v>2E-05</v>
          </cell>
          <cell r="E158" t="str">
            <v>h</v>
          </cell>
          <cell r="F158">
            <v>2E-05</v>
          </cell>
          <cell r="H158" t="str">
            <v>NA</v>
          </cell>
          <cell r="J158" t="str">
            <v>NA</v>
          </cell>
          <cell r="L158">
            <v>5E-05</v>
          </cell>
          <cell r="M158" t="str">
            <v>h</v>
          </cell>
          <cell r="N158">
            <v>5E-05</v>
          </cell>
          <cell r="P158" t="str">
            <v>NA</v>
          </cell>
          <cell r="R158" t="str">
            <v>NA</v>
          </cell>
          <cell r="V158">
            <v>2</v>
          </cell>
          <cell r="W158" t="str">
            <v>I</v>
          </cell>
          <cell r="X158">
            <v>2</v>
          </cell>
          <cell r="Z158">
            <v>0.0001</v>
          </cell>
          <cell r="AA158" t="str">
            <v>I</v>
          </cell>
          <cell r="AD158" t="str">
            <v>B2</v>
          </cell>
          <cell r="AE158">
            <v>0.81</v>
          </cell>
          <cell r="AF158" t="str">
            <v>R</v>
          </cell>
        </row>
        <row r="159">
          <cell r="A159" t="str">
            <v>Heptachlorobiphenyls (Total)</v>
          </cell>
          <cell r="C159" t="str">
            <v>NA</v>
          </cell>
          <cell r="D159">
            <v>2E-05</v>
          </cell>
          <cell r="E159" t="str">
            <v>h</v>
          </cell>
          <cell r="F159">
            <v>2E-05</v>
          </cell>
          <cell r="H159" t="str">
            <v>NA</v>
          </cell>
          <cell r="J159" t="str">
            <v>NA</v>
          </cell>
          <cell r="L159">
            <v>5E-05</v>
          </cell>
          <cell r="M159" t="str">
            <v>h</v>
          </cell>
          <cell r="N159">
            <v>5E-05</v>
          </cell>
          <cell r="P159" t="str">
            <v>NA</v>
          </cell>
          <cell r="R159" t="str">
            <v>NA</v>
          </cell>
          <cell r="V159">
            <v>2</v>
          </cell>
          <cell r="W159" t="str">
            <v>I</v>
          </cell>
          <cell r="X159">
            <v>2</v>
          </cell>
          <cell r="Z159">
            <v>0.0001</v>
          </cell>
          <cell r="AA159" t="str">
            <v>I</v>
          </cell>
          <cell r="AD159" t="str">
            <v>B2</v>
          </cell>
          <cell r="AE159">
            <v>0.81</v>
          </cell>
          <cell r="AF159" t="str">
            <v>R</v>
          </cell>
        </row>
        <row r="160">
          <cell r="A160" t="str">
            <v>Octachlorobiphenyls (Total)</v>
          </cell>
          <cell r="C160" t="str">
            <v>NA</v>
          </cell>
          <cell r="D160">
            <v>2E-05</v>
          </cell>
          <cell r="E160" t="str">
            <v>h</v>
          </cell>
          <cell r="F160">
            <v>2E-05</v>
          </cell>
          <cell r="H160" t="str">
            <v>NA</v>
          </cell>
          <cell r="J160" t="str">
            <v>NA</v>
          </cell>
          <cell r="L160">
            <v>5E-05</v>
          </cell>
          <cell r="M160" t="str">
            <v>h</v>
          </cell>
          <cell r="N160">
            <v>5E-05</v>
          </cell>
          <cell r="P160" t="str">
            <v>NA</v>
          </cell>
          <cell r="R160" t="str">
            <v>NA</v>
          </cell>
          <cell r="V160">
            <v>2</v>
          </cell>
          <cell r="W160" t="str">
            <v>I</v>
          </cell>
          <cell r="X160">
            <v>2</v>
          </cell>
          <cell r="Z160">
            <v>0.0001</v>
          </cell>
          <cell r="AA160" t="str">
            <v>I</v>
          </cell>
          <cell r="AD160" t="str">
            <v>B2</v>
          </cell>
          <cell r="AE160">
            <v>0.81</v>
          </cell>
          <cell r="AF160" t="str">
            <v>R</v>
          </cell>
        </row>
        <row r="161">
          <cell r="A161" t="str">
            <v>Nonachlorobiphenyls (Total)</v>
          </cell>
          <cell r="C161" t="str">
            <v>NA</v>
          </cell>
          <cell r="D161">
            <v>2E-05</v>
          </cell>
          <cell r="E161" t="str">
            <v>h</v>
          </cell>
          <cell r="F161">
            <v>2E-05</v>
          </cell>
          <cell r="H161" t="str">
            <v>NA</v>
          </cell>
          <cell r="J161" t="str">
            <v>NA</v>
          </cell>
          <cell r="L161">
            <v>5E-05</v>
          </cell>
          <cell r="M161" t="str">
            <v>h</v>
          </cell>
          <cell r="N161">
            <v>5E-05</v>
          </cell>
          <cell r="P161" t="str">
            <v>NA</v>
          </cell>
          <cell r="R161" t="str">
            <v>NA</v>
          </cell>
          <cell r="V161">
            <v>2</v>
          </cell>
          <cell r="W161" t="str">
            <v>I</v>
          </cell>
          <cell r="X161">
            <v>2</v>
          </cell>
          <cell r="Z161">
            <v>0.0001</v>
          </cell>
          <cell r="AA161" t="str">
            <v>I</v>
          </cell>
          <cell r="AD161" t="str">
            <v>B2</v>
          </cell>
          <cell r="AE161">
            <v>0.81</v>
          </cell>
          <cell r="AF161" t="str">
            <v>R</v>
          </cell>
        </row>
        <row r="162">
          <cell r="A162" t="str">
            <v>Decachlorobiphenyl</v>
          </cell>
          <cell r="C162" t="str">
            <v>NA</v>
          </cell>
          <cell r="D162">
            <v>2E-05</v>
          </cell>
          <cell r="E162" t="str">
            <v>h</v>
          </cell>
          <cell r="F162">
            <v>2E-05</v>
          </cell>
          <cell r="H162" t="str">
            <v>NA</v>
          </cell>
          <cell r="J162" t="str">
            <v>NA</v>
          </cell>
          <cell r="L162">
            <v>5E-05</v>
          </cell>
          <cell r="M162" t="str">
            <v>h</v>
          </cell>
          <cell r="N162">
            <v>5E-05</v>
          </cell>
          <cell r="P162" t="str">
            <v>NA</v>
          </cell>
          <cell r="R162" t="str">
            <v>NA</v>
          </cell>
          <cell r="V162">
            <v>2</v>
          </cell>
          <cell r="W162" t="str">
            <v>I</v>
          </cell>
          <cell r="X162">
            <v>2</v>
          </cell>
          <cell r="Z162">
            <v>0.0001</v>
          </cell>
          <cell r="AA162" t="str">
            <v>I</v>
          </cell>
          <cell r="AD162" t="str">
            <v>B2</v>
          </cell>
          <cell r="AE162">
            <v>0.81</v>
          </cell>
          <cell r="AF162" t="str">
            <v>R</v>
          </cell>
        </row>
        <row r="163">
          <cell r="A163" t="str">
            <v>PCBs - Dioxin-Like</v>
          </cell>
          <cell r="C163" t="str">
            <v>NA</v>
          </cell>
          <cell r="D163" t="str">
            <v>NA</v>
          </cell>
          <cell r="F163" t="str">
            <v>NA</v>
          </cell>
          <cell r="H163" t="str">
            <v>NA</v>
          </cell>
          <cell r="J163" t="str">
            <v>NA</v>
          </cell>
          <cell r="L163" t="str">
            <v>NA</v>
          </cell>
          <cell r="N163" t="str">
            <v>NA</v>
          </cell>
          <cell r="P163" t="str">
            <v>NA</v>
          </cell>
          <cell r="V163">
            <v>150000</v>
          </cell>
          <cell r="W163" t="str">
            <v>(h)</v>
          </cell>
          <cell r="X163">
            <v>150000</v>
          </cell>
          <cell r="Z163">
            <v>32</v>
          </cell>
          <cell r="AA163" t="str">
            <v>(h)</v>
          </cell>
          <cell r="AD163" t="str">
            <v>B2</v>
          </cell>
          <cell r="AE163">
            <v>0.81</v>
          </cell>
          <cell r="AF163" t="str">
            <v>(i)</v>
          </cell>
        </row>
        <row r="164">
          <cell r="A164" t="str">
            <v>Polychlorinatedbiphenyls (PCBs)</v>
          </cell>
          <cell r="C164" t="str">
            <v>NA</v>
          </cell>
          <cell r="D164">
            <v>2E-05</v>
          </cell>
          <cell r="E164" t="str">
            <v>(d)</v>
          </cell>
          <cell r="F164">
            <v>2E-05</v>
          </cell>
          <cell r="H164" t="str">
            <v>NA</v>
          </cell>
          <cell r="J164" t="str">
            <v>NA</v>
          </cell>
          <cell r="L164">
            <v>5E-05</v>
          </cell>
          <cell r="M164" t="str">
            <v>(f)</v>
          </cell>
          <cell r="N164">
            <v>5E-05</v>
          </cell>
          <cell r="P164" t="str">
            <v>NA</v>
          </cell>
          <cell r="R164" t="str">
            <v>NA</v>
          </cell>
          <cell r="V164">
            <v>2</v>
          </cell>
          <cell r="W164" t="str">
            <v>I</v>
          </cell>
          <cell r="X164">
            <v>2</v>
          </cell>
          <cell r="Z164">
            <v>0.0001</v>
          </cell>
          <cell r="AA164" t="str">
            <v>I</v>
          </cell>
          <cell r="AD164" t="str">
            <v>B2</v>
          </cell>
          <cell r="AE164">
            <v>0.81</v>
          </cell>
          <cell r="AF164" t="str">
            <v>(i)</v>
          </cell>
        </row>
        <row r="165">
          <cell r="A165" t="str">
            <v>Aroclor-1016</v>
          </cell>
          <cell r="D165">
            <v>7E-05</v>
          </cell>
          <cell r="E165" t="str">
            <v>I</v>
          </cell>
          <cell r="F165">
            <v>7E-05</v>
          </cell>
          <cell r="H165" t="str">
            <v>NA</v>
          </cell>
          <cell r="J165" t="str">
            <v>NA</v>
          </cell>
          <cell r="L165" t="str">
            <v>NA</v>
          </cell>
          <cell r="N165" t="str">
            <v>NA</v>
          </cell>
          <cell r="P165" t="str">
            <v>NA</v>
          </cell>
          <cell r="V165">
            <v>0.07</v>
          </cell>
          <cell r="W165" t="str">
            <v>I</v>
          </cell>
          <cell r="X165">
            <v>0.07</v>
          </cell>
          <cell r="Z165">
            <v>2E-05</v>
          </cell>
          <cell r="AA165" t="str">
            <v>I</v>
          </cell>
          <cell r="AB165">
            <v>0.07</v>
          </cell>
          <cell r="AD165" t="str">
            <v>B2</v>
          </cell>
          <cell r="AE165">
            <v>0.81</v>
          </cell>
          <cell r="AF165" t="str">
            <v>(i)</v>
          </cell>
        </row>
        <row r="166">
          <cell r="A166" t="str">
            <v>Aroclor-1248</v>
          </cell>
          <cell r="D166">
            <v>2E-05</v>
          </cell>
          <cell r="F166">
            <v>2E-05</v>
          </cell>
          <cell r="H166" t="str">
            <v>NA</v>
          </cell>
          <cell r="J166" t="str">
            <v>NA</v>
          </cell>
          <cell r="L166" t="str">
            <v>NA</v>
          </cell>
          <cell r="N166" t="str">
            <v>NA</v>
          </cell>
          <cell r="P166" t="str">
            <v>NA</v>
          </cell>
          <cell r="V166">
            <v>2</v>
          </cell>
          <cell r="W166" t="str">
            <v>I</v>
          </cell>
          <cell r="X166">
            <v>2</v>
          </cell>
          <cell r="Z166">
            <v>0.0005714285714285714</v>
          </cell>
          <cell r="AA166" t="str">
            <v>I</v>
          </cell>
          <cell r="AB166">
            <v>2</v>
          </cell>
          <cell r="AD166" t="str">
            <v>B2</v>
          </cell>
          <cell r="AE166">
            <v>0.81</v>
          </cell>
          <cell r="AF166" t="str">
            <v>(i)</v>
          </cell>
        </row>
        <row r="167">
          <cell r="A167" t="str">
            <v>Aroclor-1254</v>
          </cell>
          <cell r="D167">
            <v>2E-05</v>
          </cell>
          <cell r="F167">
            <v>2E-05</v>
          </cell>
          <cell r="H167" t="str">
            <v>NA</v>
          </cell>
          <cell r="J167" t="str">
            <v>NA</v>
          </cell>
          <cell r="L167" t="str">
            <v>NA</v>
          </cell>
          <cell r="N167" t="str">
            <v>NA</v>
          </cell>
          <cell r="P167" t="str">
            <v>NA</v>
          </cell>
          <cell r="V167">
            <v>2</v>
          </cell>
          <cell r="W167" t="str">
            <v>I</v>
          </cell>
          <cell r="X167">
            <v>2</v>
          </cell>
          <cell r="Z167">
            <v>0.0005714285714285714</v>
          </cell>
          <cell r="AA167" t="str">
            <v>I</v>
          </cell>
          <cell r="AB167">
            <v>2</v>
          </cell>
          <cell r="AD167" t="str">
            <v>B2</v>
          </cell>
          <cell r="AE167">
            <v>0.81</v>
          </cell>
          <cell r="AF167" t="str">
            <v>(i)</v>
          </cell>
        </row>
        <row r="168">
          <cell r="A168" t="str">
            <v>Aroclor-1260</v>
          </cell>
          <cell r="D168">
            <v>2E-05</v>
          </cell>
          <cell r="F168">
            <v>2E-05</v>
          </cell>
          <cell r="H168" t="str">
            <v>NA</v>
          </cell>
          <cell r="J168" t="str">
            <v>NA</v>
          </cell>
          <cell r="L168" t="str">
            <v>NA</v>
          </cell>
          <cell r="N168" t="str">
            <v>NA</v>
          </cell>
          <cell r="P168" t="str">
            <v>NA</v>
          </cell>
          <cell r="V168">
            <v>2</v>
          </cell>
          <cell r="W168" t="str">
            <v>I</v>
          </cell>
          <cell r="X168">
            <v>2</v>
          </cell>
          <cell r="Z168">
            <v>0.0005714285714285714</v>
          </cell>
          <cell r="AA168" t="str">
            <v>I</v>
          </cell>
          <cell r="AB168">
            <v>2</v>
          </cell>
          <cell r="AD168" t="str">
            <v>B2</v>
          </cell>
          <cell r="AE168">
            <v>0.81</v>
          </cell>
          <cell r="AF168" t="str">
            <v>(i)</v>
          </cell>
        </row>
        <row r="169">
          <cell r="A169" t="str">
            <v>Aroclor-1268</v>
          </cell>
          <cell r="D169">
            <v>2E-05</v>
          </cell>
          <cell r="F169">
            <v>2E-05</v>
          </cell>
          <cell r="H169" t="str">
            <v>NA</v>
          </cell>
          <cell r="J169" t="str">
            <v>NA</v>
          </cell>
          <cell r="L169" t="str">
            <v>NA</v>
          </cell>
          <cell r="N169" t="str">
            <v>NA</v>
          </cell>
          <cell r="P169" t="str">
            <v>NA</v>
          </cell>
          <cell r="V169">
            <v>2</v>
          </cell>
          <cell r="W169" t="str">
            <v>I</v>
          </cell>
          <cell r="X169">
            <v>2</v>
          </cell>
          <cell r="Z169">
            <v>0.0005714285714285714</v>
          </cell>
          <cell r="AA169" t="str">
            <v>I</v>
          </cell>
          <cell r="AB169">
            <v>2</v>
          </cell>
          <cell r="AD169" t="str">
            <v>B2</v>
          </cell>
          <cell r="AE169">
            <v>0.81</v>
          </cell>
          <cell r="AF169" t="str">
            <v>(i)</v>
          </cell>
        </row>
        <row r="172">
          <cell r="A172" t="str">
            <v>Dioxins/Furans</v>
          </cell>
        </row>
        <row r="173">
          <cell r="A173" t="str">
            <v>Total TEQ</v>
          </cell>
          <cell r="C173">
            <v>1746016</v>
          </cell>
          <cell r="D173" t="str">
            <v>NA</v>
          </cell>
          <cell r="F173" t="str">
            <v>NA</v>
          </cell>
          <cell r="H173" t="str">
            <v>NA</v>
          </cell>
          <cell r="J173" t="str">
            <v>NA</v>
          </cell>
          <cell r="L173" t="str">
            <v>NA</v>
          </cell>
          <cell r="N173" t="str">
            <v>NA</v>
          </cell>
          <cell r="P173" t="str">
            <v>NA</v>
          </cell>
          <cell r="R173" t="str">
            <v>NA</v>
          </cell>
          <cell r="V173">
            <v>150000</v>
          </cell>
          <cell r="W173" t="str">
            <v>E</v>
          </cell>
          <cell r="X173">
            <v>150000</v>
          </cell>
          <cell r="Z173">
            <v>32</v>
          </cell>
          <cell r="AA173" t="str">
            <v>H</v>
          </cell>
          <cell r="AB173">
            <v>150000</v>
          </cell>
          <cell r="AC173" t="str">
            <v>H</v>
          </cell>
          <cell r="AD173" t="str">
            <v>NA</v>
          </cell>
          <cell r="AE173">
            <v>0.7</v>
          </cell>
          <cell r="AF173" t="str">
            <v>R</v>
          </cell>
        </row>
        <row r="174">
          <cell r="A174" t="str">
            <v>Total TEQ - Beef</v>
          </cell>
          <cell r="C174">
            <v>1746016</v>
          </cell>
          <cell r="D174" t="str">
            <v>NA</v>
          </cell>
          <cell r="F174" t="str">
            <v>NA</v>
          </cell>
          <cell r="H174" t="str">
            <v>NA</v>
          </cell>
          <cell r="J174" t="str">
            <v>NA</v>
          </cell>
          <cell r="L174" t="str">
            <v>NA</v>
          </cell>
          <cell r="N174" t="str">
            <v>NA</v>
          </cell>
          <cell r="P174" t="str">
            <v>NA</v>
          </cell>
          <cell r="R174" t="str">
            <v>NA</v>
          </cell>
          <cell r="V174">
            <v>150000</v>
          </cell>
          <cell r="W174" t="str">
            <v>E</v>
          </cell>
          <cell r="X174">
            <v>150000</v>
          </cell>
          <cell r="Z174">
            <v>32</v>
          </cell>
          <cell r="AA174" t="str">
            <v>H</v>
          </cell>
          <cell r="AB174">
            <v>150000</v>
          </cell>
          <cell r="AC174" t="str">
            <v>H</v>
          </cell>
          <cell r="AD174" t="str">
            <v>NA</v>
          </cell>
          <cell r="AE174">
            <v>0.7</v>
          </cell>
          <cell r="AF174" t="str">
            <v>R</v>
          </cell>
        </row>
        <row r="175">
          <cell r="A175" t="str">
            <v>2,3,7,8-Tetrachlorodibenzo-p-dioxin</v>
          </cell>
          <cell r="C175">
            <v>1746016</v>
          </cell>
          <cell r="D175" t="str">
            <v>NA</v>
          </cell>
          <cell r="F175" t="str">
            <v>NA</v>
          </cell>
          <cell r="H175" t="str">
            <v>NA</v>
          </cell>
          <cell r="J175" t="str">
            <v>NA</v>
          </cell>
          <cell r="L175" t="str">
            <v>NA</v>
          </cell>
          <cell r="N175" t="str">
            <v>NA</v>
          </cell>
          <cell r="P175" t="str">
            <v>NA</v>
          </cell>
          <cell r="R175" t="str">
            <v>NA</v>
          </cell>
          <cell r="V175" t="str">
            <v>NA</v>
          </cell>
          <cell r="X175" t="str">
            <v>NA</v>
          </cell>
          <cell r="Z175" t="str">
            <v>NA</v>
          </cell>
          <cell r="AB175">
            <v>150000</v>
          </cell>
          <cell r="AC175" t="str">
            <v>H</v>
          </cell>
          <cell r="AD175" t="str">
            <v>NA</v>
          </cell>
          <cell r="AE175">
            <v>0.7</v>
          </cell>
          <cell r="AF175" t="str">
            <v>R</v>
          </cell>
        </row>
        <row r="176">
          <cell r="A176" t="str">
            <v>1,2,3,7,8-Pentachlorodibenzo-p-dioxin</v>
          </cell>
          <cell r="C176" t="str">
            <v>NA</v>
          </cell>
          <cell r="D176" t="str">
            <v>NA</v>
          </cell>
          <cell r="F176" t="str">
            <v>NA</v>
          </cell>
          <cell r="H176" t="str">
            <v>NA</v>
          </cell>
          <cell r="J176" t="str">
            <v>NA</v>
          </cell>
          <cell r="L176" t="str">
            <v>NA</v>
          </cell>
          <cell r="N176" t="str">
            <v>NA</v>
          </cell>
          <cell r="P176" t="str">
            <v>NA</v>
          </cell>
          <cell r="R176" t="str">
            <v>NA</v>
          </cell>
          <cell r="V176" t="e">
            <v>#REF!</v>
          </cell>
          <cell r="W176" t="str">
            <v>(h)</v>
          </cell>
          <cell r="X176" t="e">
            <v>#REF!</v>
          </cell>
          <cell r="Z176" t="e">
            <v>#REF!</v>
          </cell>
          <cell r="AA176" t="str">
            <v>(h)</v>
          </cell>
          <cell r="AB176" t="e">
            <v>#REF!</v>
          </cell>
          <cell r="AD176" t="str">
            <v>NA</v>
          </cell>
          <cell r="AE176">
            <v>0.7</v>
          </cell>
          <cell r="AF176" t="str">
            <v>(i)</v>
          </cell>
        </row>
        <row r="177">
          <cell r="A177" t="str">
            <v>1,2,3,4,7,8-Hexachlorodibenzo-p-dioxin</v>
          </cell>
          <cell r="C177" t="str">
            <v>NA</v>
          </cell>
          <cell r="D177" t="str">
            <v>NA</v>
          </cell>
          <cell r="F177" t="str">
            <v>NA</v>
          </cell>
          <cell r="H177" t="str">
            <v>NA</v>
          </cell>
          <cell r="J177" t="str">
            <v>NA</v>
          </cell>
          <cell r="L177" t="str">
            <v>NA</v>
          </cell>
          <cell r="N177" t="str">
            <v>NA</v>
          </cell>
          <cell r="P177" t="str">
            <v>NA</v>
          </cell>
          <cell r="R177" t="str">
            <v>NA</v>
          </cell>
          <cell r="V177" t="e">
            <v>#REF!</v>
          </cell>
          <cell r="X177" t="e">
            <v>#REF!</v>
          </cell>
          <cell r="Z177" t="e">
            <v>#REF!</v>
          </cell>
          <cell r="AB177" t="e">
            <v>#REF!</v>
          </cell>
          <cell r="AD177" t="str">
            <v>NA</v>
          </cell>
          <cell r="AE177" t="str">
            <v>NA</v>
          </cell>
        </row>
        <row r="178">
          <cell r="A178" t="str">
            <v>1,2,3,6,7,8-Hexachlorodibenzo-p-dioxin</v>
          </cell>
          <cell r="C178" t="str">
            <v>NA</v>
          </cell>
          <cell r="D178" t="str">
            <v>NA</v>
          </cell>
          <cell r="F178" t="str">
            <v>NA</v>
          </cell>
          <cell r="H178" t="str">
            <v>NA</v>
          </cell>
          <cell r="J178" t="str">
            <v>NA</v>
          </cell>
          <cell r="L178" t="str">
            <v>NA</v>
          </cell>
          <cell r="N178" t="str">
            <v>NA</v>
          </cell>
          <cell r="P178" t="str">
            <v>NA</v>
          </cell>
          <cell r="R178" t="str">
            <v>NA</v>
          </cell>
          <cell r="V178" t="e">
            <v>#REF!</v>
          </cell>
          <cell r="W178" t="str">
            <v>(h)</v>
          </cell>
          <cell r="X178" t="e">
            <v>#REF!</v>
          </cell>
          <cell r="Z178" t="e">
            <v>#REF!</v>
          </cell>
          <cell r="AA178" t="str">
            <v>(h)</v>
          </cell>
          <cell r="AB178" t="e">
            <v>#REF!</v>
          </cell>
          <cell r="AD178" t="str">
            <v>NA</v>
          </cell>
          <cell r="AE178">
            <v>0.7</v>
          </cell>
          <cell r="AF178" t="str">
            <v>(i)</v>
          </cell>
        </row>
        <row r="179">
          <cell r="A179" t="str">
            <v>1,2,3,7,8,9-Hexachlorodibenzo-p-dioxin</v>
          </cell>
          <cell r="C179" t="str">
            <v>NA</v>
          </cell>
          <cell r="D179" t="str">
            <v>NA</v>
          </cell>
          <cell r="F179" t="str">
            <v>NA</v>
          </cell>
          <cell r="H179" t="str">
            <v>NA</v>
          </cell>
          <cell r="J179" t="str">
            <v>NA</v>
          </cell>
          <cell r="L179" t="str">
            <v>NA</v>
          </cell>
          <cell r="N179" t="str">
            <v>NA</v>
          </cell>
          <cell r="P179" t="str">
            <v>NA</v>
          </cell>
          <cell r="R179" t="str">
            <v>NA</v>
          </cell>
          <cell r="V179" t="e">
            <v>#REF!</v>
          </cell>
          <cell r="X179" t="e">
            <v>#REF!</v>
          </cell>
          <cell r="Z179" t="e">
            <v>#REF!</v>
          </cell>
          <cell r="AB179" t="e">
            <v>#REF!</v>
          </cell>
          <cell r="AD179" t="str">
            <v>NA</v>
          </cell>
          <cell r="AE179" t="str">
            <v>NA</v>
          </cell>
        </row>
        <row r="180">
          <cell r="A180" t="str">
            <v>1,2,3,4,6,7,8-Heptachlorodibenzo-p-dioxin</v>
          </cell>
          <cell r="C180" t="str">
            <v>NA</v>
          </cell>
          <cell r="D180" t="str">
            <v>NA</v>
          </cell>
          <cell r="F180" t="str">
            <v>NA</v>
          </cell>
          <cell r="H180" t="str">
            <v>NA</v>
          </cell>
          <cell r="J180" t="str">
            <v>NA</v>
          </cell>
          <cell r="L180" t="str">
            <v>NA</v>
          </cell>
          <cell r="N180" t="str">
            <v>NA</v>
          </cell>
          <cell r="P180" t="str">
            <v>NA</v>
          </cell>
          <cell r="R180" t="str">
            <v>NA</v>
          </cell>
          <cell r="V180" t="e">
            <v>#REF!</v>
          </cell>
          <cell r="W180" t="str">
            <v>(h)</v>
          </cell>
          <cell r="X180" t="e">
            <v>#REF!</v>
          </cell>
          <cell r="Z180" t="e">
            <v>#REF!</v>
          </cell>
          <cell r="AA180" t="str">
            <v>(h)</v>
          </cell>
          <cell r="AB180" t="e">
            <v>#REF!</v>
          </cell>
          <cell r="AD180" t="str">
            <v>NA</v>
          </cell>
          <cell r="AE180">
            <v>0.7</v>
          </cell>
          <cell r="AF180" t="str">
            <v>(i)</v>
          </cell>
        </row>
        <row r="181">
          <cell r="A181" t="str">
            <v>Octachlorodibenzo-p-dioxin</v>
          </cell>
          <cell r="C181" t="str">
            <v>NA</v>
          </cell>
          <cell r="D181" t="str">
            <v>NA</v>
          </cell>
          <cell r="F181" t="str">
            <v>NA</v>
          </cell>
          <cell r="H181" t="str">
            <v>NA</v>
          </cell>
          <cell r="J181" t="str">
            <v>NA</v>
          </cell>
          <cell r="L181" t="str">
            <v>NA</v>
          </cell>
          <cell r="N181" t="str">
            <v>NA</v>
          </cell>
          <cell r="P181" t="str">
            <v>NA</v>
          </cell>
          <cell r="R181" t="str">
            <v>NA</v>
          </cell>
          <cell r="V181" t="e">
            <v>#REF!</v>
          </cell>
          <cell r="X181" t="e">
            <v>#REF!</v>
          </cell>
          <cell r="Z181" t="e">
            <v>#REF!</v>
          </cell>
          <cell r="AB181" t="e">
            <v>#REF!</v>
          </cell>
          <cell r="AD181" t="str">
            <v>NA</v>
          </cell>
          <cell r="AE181" t="str">
            <v>NA</v>
          </cell>
        </row>
        <row r="182">
          <cell r="A182" t="str">
            <v>2,3,7,8-Tetrachlorodibenzofuran</v>
          </cell>
          <cell r="C182" t="str">
            <v>NA</v>
          </cell>
          <cell r="D182" t="str">
            <v>NA</v>
          </cell>
          <cell r="F182" t="str">
            <v>NA</v>
          </cell>
          <cell r="H182" t="str">
            <v>NA</v>
          </cell>
          <cell r="J182" t="str">
            <v>NA</v>
          </cell>
          <cell r="L182" t="str">
            <v>NA</v>
          </cell>
          <cell r="N182" t="str">
            <v>NA</v>
          </cell>
          <cell r="P182" t="str">
            <v>NA</v>
          </cell>
          <cell r="R182" t="str">
            <v>NA</v>
          </cell>
          <cell r="V182" t="e">
            <v>#REF!</v>
          </cell>
          <cell r="W182" t="str">
            <v>(h)</v>
          </cell>
          <cell r="X182" t="e">
            <v>#REF!</v>
          </cell>
          <cell r="Z182" t="e">
            <v>#REF!</v>
          </cell>
          <cell r="AA182" t="str">
            <v>(h)</v>
          </cell>
          <cell r="AB182" t="e">
            <v>#REF!</v>
          </cell>
          <cell r="AD182" t="str">
            <v>NA</v>
          </cell>
          <cell r="AE182">
            <v>0.7</v>
          </cell>
          <cell r="AF182" t="str">
            <v>(i)</v>
          </cell>
        </row>
        <row r="183">
          <cell r="A183" t="str">
            <v>1,2,3,7,8-Pentachlorodibenzofuran</v>
          </cell>
          <cell r="C183" t="str">
            <v>NA</v>
          </cell>
          <cell r="D183" t="str">
            <v>NA</v>
          </cell>
          <cell r="F183" t="str">
            <v>NA</v>
          </cell>
          <cell r="H183" t="str">
            <v>NA</v>
          </cell>
          <cell r="J183" t="str">
            <v>NA</v>
          </cell>
          <cell r="L183" t="str">
            <v>NA</v>
          </cell>
          <cell r="N183" t="str">
            <v>NA</v>
          </cell>
          <cell r="P183" t="str">
            <v>NA</v>
          </cell>
          <cell r="R183" t="str">
            <v>NA</v>
          </cell>
          <cell r="V183" t="e">
            <v>#REF!</v>
          </cell>
          <cell r="W183" t="str">
            <v>(h)</v>
          </cell>
          <cell r="X183" t="e">
            <v>#REF!</v>
          </cell>
          <cell r="Z183" t="e">
            <v>#REF!</v>
          </cell>
          <cell r="AA183" t="str">
            <v>(h)</v>
          </cell>
          <cell r="AB183" t="e">
            <v>#REF!</v>
          </cell>
          <cell r="AD183" t="str">
            <v>NA</v>
          </cell>
          <cell r="AE183">
            <v>0.7</v>
          </cell>
          <cell r="AF183" t="str">
            <v>(i)</v>
          </cell>
        </row>
        <row r="184">
          <cell r="A184" t="str">
            <v>2,3,4,7,8-Pentachlorodibenzofuran</v>
          </cell>
          <cell r="C184" t="str">
            <v>NA</v>
          </cell>
          <cell r="D184" t="str">
            <v>NA</v>
          </cell>
          <cell r="F184" t="str">
            <v>NA</v>
          </cell>
          <cell r="H184" t="str">
            <v>NA</v>
          </cell>
          <cell r="J184" t="str">
            <v>NA</v>
          </cell>
          <cell r="L184" t="str">
            <v>NA</v>
          </cell>
          <cell r="N184" t="str">
            <v>NA</v>
          </cell>
          <cell r="P184" t="str">
            <v>NA</v>
          </cell>
          <cell r="R184" t="str">
            <v>NA</v>
          </cell>
          <cell r="V184" t="e">
            <v>#REF!</v>
          </cell>
          <cell r="W184" t="str">
            <v>(h)</v>
          </cell>
          <cell r="X184" t="e">
            <v>#REF!</v>
          </cell>
          <cell r="Z184" t="e">
            <v>#REF!</v>
          </cell>
          <cell r="AA184" t="str">
            <v>(h)</v>
          </cell>
          <cell r="AB184" t="e">
            <v>#REF!</v>
          </cell>
          <cell r="AD184" t="str">
            <v>NA</v>
          </cell>
          <cell r="AE184">
            <v>0.7</v>
          </cell>
          <cell r="AF184" t="str">
            <v>(i)</v>
          </cell>
        </row>
        <row r="185">
          <cell r="A185" t="str">
            <v>1,2,3,4,7,8-Hexachlorodibenzofuran</v>
          </cell>
          <cell r="C185" t="str">
            <v>NA</v>
          </cell>
          <cell r="D185" t="str">
            <v>NA</v>
          </cell>
          <cell r="F185" t="str">
            <v>NA</v>
          </cell>
          <cell r="H185" t="str">
            <v>NA</v>
          </cell>
          <cell r="J185" t="str">
            <v>NA</v>
          </cell>
          <cell r="L185" t="str">
            <v>NA</v>
          </cell>
          <cell r="N185" t="str">
            <v>NA</v>
          </cell>
          <cell r="P185" t="str">
            <v>NA</v>
          </cell>
          <cell r="R185" t="str">
            <v>NA</v>
          </cell>
          <cell r="V185" t="e">
            <v>#REF!</v>
          </cell>
          <cell r="W185" t="str">
            <v>(h)</v>
          </cell>
          <cell r="X185" t="e">
            <v>#REF!</v>
          </cell>
          <cell r="Z185" t="e">
            <v>#REF!</v>
          </cell>
          <cell r="AA185" t="str">
            <v>(h)</v>
          </cell>
          <cell r="AB185" t="e">
            <v>#REF!</v>
          </cell>
          <cell r="AD185" t="str">
            <v>NA</v>
          </cell>
          <cell r="AE185">
            <v>0.7</v>
          </cell>
          <cell r="AF185" t="str">
            <v>(i)</v>
          </cell>
        </row>
        <row r="186">
          <cell r="A186" t="str">
            <v>1,2,3,6,7,8-Hexachlorodibenzofuran</v>
          </cell>
          <cell r="C186" t="str">
            <v>NA</v>
          </cell>
          <cell r="D186" t="str">
            <v>NA</v>
          </cell>
          <cell r="F186" t="str">
            <v>NA</v>
          </cell>
          <cell r="H186" t="str">
            <v>NA</v>
          </cell>
          <cell r="J186" t="str">
            <v>NA</v>
          </cell>
          <cell r="L186" t="str">
            <v>NA</v>
          </cell>
          <cell r="N186" t="str">
            <v>NA</v>
          </cell>
          <cell r="P186" t="str">
            <v>NA</v>
          </cell>
          <cell r="R186" t="str">
            <v>NA</v>
          </cell>
          <cell r="V186" t="e">
            <v>#REF!</v>
          </cell>
          <cell r="W186" t="str">
            <v>(h)</v>
          </cell>
          <cell r="X186" t="e">
            <v>#REF!</v>
          </cell>
          <cell r="Z186" t="e">
            <v>#REF!</v>
          </cell>
          <cell r="AA186" t="str">
            <v>(h)</v>
          </cell>
          <cell r="AB186" t="e">
            <v>#REF!</v>
          </cell>
          <cell r="AD186" t="str">
            <v>NA</v>
          </cell>
          <cell r="AE186">
            <v>0.7</v>
          </cell>
          <cell r="AF186" t="str">
            <v>(i)</v>
          </cell>
        </row>
        <row r="187">
          <cell r="A187" t="str">
            <v>1,2,3,7,8,9-Hexachlorodibenzofuran</v>
          </cell>
          <cell r="C187" t="str">
            <v>NA</v>
          </cell>
          <cell r="D187" t="str">
            <v>NA</v>
          </cell>
          <cell r="F187" t="str">
            <v>NA</v>
          </cell>
          <cell r="H187" t="str">
            <v>NA</v>
          </cell>
          <cell r="J187" t="str">
            <v>NA</v>
          </cell>
          <cell r="L187" t="str">
            <v>NA</v>
          </cell>
          <cell r="N187" t="str">
            <v>NA</v>
          </cell>
          <cell r="P187" t="str">
            <v>NA</v>
          </cell>
          <cell r="R187" t="str">
            <v>NA</v>
          </cell>
          <cell r="V187" t="e">
            <v>#REF!</v>
          </cell>
          <cell r="W187" t="str">
            <v>(h)</v>
          </cell>
          <cell r="X187" t="e">
            <v>#REF!</v>
          </cell>
          <cell r="Z187" t="e">
            <v>#REF!</v>
          </cell>
          <cell r="AA187" t="str">
            <v>(h)</v>
          </cell>
          <cell r="AB187" t="e">
            <v>#REF!</v>
          </cell>
          <cell r="AD187" t="str">
            <v>NA</v>
          </cell>
          <cell r="AE187">
            <v>0.7</v>
          </cell>
          <cell r="AF187" t="str">
            <v>(i)</v>
          </cell>
        </row>
        <row r="188">
          <cell r="A188" t="str">
            <v>2,3,4,6,7,8-Hexachlorodibenzofuran</v>
          </cell>
          <cell r="C188" t="str">
            <v>NA</v>
          </cell>
          <cell r="D188" t="str">
            <v>NA</v>
          </cell>
          <cell r="F188" t="str">
            <v>NA</v>
          </cell>
          <cell r="H188" t="str">
            <v>NA</v>
          </cell>
          <cell r="J188" t="str">
            <v>NA</v>
          </cell>
          <cell r="L188" t="str">
            <v>NA</v>
          </cell>
          <cell r="N188" t="str">
            <v>NA</v>
          </cell>
          <cell r="P188" t="str">
            <v>NA</v>
          </cell>
          <cell r="R188" t="str">
            <v>NA</v>
          </cell>
          <cell r="V188" t="e">
            <v>#REF!</v>
          </cell>
          <cell r="W188" t="str">
            <v>(h)</v>
          </cell>
          <cell r="X188" t="e">
            <v>#REF!</v>
          </cell>
          <cell r="Z188" t="e">
            <v>#REF!</v>
          </cell>
          <cell r="AA188" t="str">
            <v>(h)</v>
          </cell>
          <cell r="AB188" t="e">
            <v>#REF!</v>
          </cell>
          <cell r="AD188" t="str">
            <v>NA</v>
          </cell>
          <cell r="AE188">
            <v>0.7</v>
          </cell>
          <cell r="AF188" t="str">
            <v>(i)</v>
          </cell>
        </row>
        <row r="189">
          <cell r="A189" t="str">
            <v>1,2,3,4,6,7,8-Heptachlorodibenzofuran</v>
          </cell>
          <cell r="C189" t="str">
            <v>NA</v>
          </cell>
          <cell r="D189" t="str">
            <v>NA</v>
          </cell>
          <cell r="F189" t="str">
            <v>NA</v>
          </cell>
          <cell r="H189" t="str">
            <v>NA</v>
          </cell>
          <cell r="J189" t="str">
            <v>NA</v>
          </cell>
          <cell r="L189" t="str">
            <v>NA</v>
          </cell>
          <cell r="N189" t="str">
            <v>NA</v>
          </cell>
          <cell r="P189" t="str">
            <v>NA</v>
          </cell>
          <cell r="R189" t="str">
            <v>NA</v>
          </cell>
          <cell r="V189" t="e">
            <v>#REF!</v>
          </cell>
          <cell r="W189" t="str">
            <v>(h)</v>
          </cell>
          <cell r="X189" t="e">
            <v>#REF!</v>
          </cell>
          <cell r="Z189" t="e">
            <v>#REF!</v>
          </cell>
          <cell r="AA189" t="str">
            <v>(h)</v>
          </cell>
          <cell r="AB189" t="e">
            <v>#REF!</v>
          </cell>
          <cell r="AD189" t="str">
            <v>NA</v>
          </cell>
          <cell r="AE189">
            <v>0.7</v>
          </cell>
          <cell r="AF189" t="str">
            <v>(i)</v>
          </cell>
        </row>
        <row r="190">
          <cell r="A190" t="str">
            <v>1,2,3,4,7,8,9-Heptachlorodibenzofuran</v>
          </cell>
          <cell r="C190" t="str">
            <v>NA</v>
          </cell>
          <cell r="D190" t="str">
            <v>NA</v>
          </cell>
          <cell r="F190" t="str">
            <v>NA</v>
          </cell>
          <cell r="H190" t="str">
            <v>NA</v>
          </cell>
          <cell r="J190" t="str">
            <v>NA</v>
          </cell>
          <cell r="L190" t="str">
            <v>NA</v>
          </cell>
          <cell r="N190" t="str">
            <v>NA</v>
          </cell>
          <cell r="P190" t="str">
            <v>NA</v>
          </cell>
          <cell r="R190" t="str">
            <v>NA</v>
          </cell>
          <cell r="V190" t="e">
            <v>#REF!</v>
          </cell>
          <cell r="W190" t="str">
            <v>(h)</v>
          </cell>
          <cell r="X190" t="e">
            <v>#REF!</v>
          </cell>
          <cell r="Z190" t="e">
            <v>#REF!</v>
          </cell>
          <cell r="AA190" t="str">
            <v>(h)</v>
          </cell>
          <cell r="AB190" t="e">
            <v>#REF!</v>
          </cell>
          <cell r="AD190" t="str">
            <v>NA</v>
          </cell>
          <cell r="AE190">
            <v>0.7</v>
          </cell>
          <cell r="AF190" t="str">
            <v>(i)</v>
          </cell>
        </row>
        <row r="191">
          <cell r="A191" t="str">
            <v>Octachlorodibenzofuran</v>
          </cell>
          <cell r="C191" t="str">
            <v>NA</v>
          </cell>
          <cell r="D191" t="str">
            <v>NA</v>
          </cell>
          <cell r="F191" t="str">
            <v>NA</v>
          </cell>
          <cell r="H191" t="str">
            <v>NA</v>
          </cell>
          <cell r="J191" t="str">
            <v>NA</v>
          </cell>
          <cell r="L191" t="str">
            <v>NA</v>
          </cell>
          <cell r="N191" t="str">
            <v>NA</v>
          </cell>
          <cell r="P191" t="str">
            <v>NA</v>
          </cell>
          <cell r="R191" t="str">
            <v>NA</v>
          </cell>
          <cell r="V191" t="e">
            <v>#REF!</v>
          </cell>
          <cell r="W191" t="str">
            <v>(h)</v>
          </cell>
          <cell r="X191" t="e">
            <v>#REF!</v>
          </cell>
          <cell r="Z191" t="e">
            <v>#REF!</v>
          </cell>
          <cell r="AA191" t="str">
            <v>(h)</v>
          </cell>
          <cell r="AB191" t="e">
            <v>#REF!</v>
          </cell>
          <cell r="AD191" t="str">
            <v>NA</v>
          </cell>
          <cell r="AE191">
            <v>0.7</v>
          </cell>
          <cell r="AF191" t="str">
            <v>(i)</v>
          </cell>
        </row>
        <row r="192">
          <cell r="A192" t="str">
            <v> 3,3',4,4'-Tetrachlorobiphenyl</v>
          </cell>
          <cell r="C192" t="str">
            <v>NA</v>
          </cell>
          <cell r="D192" t="str">
            <v>NA</v>
          </cell>
          <cell r="F192" t="str">
            <v>NA</v>
          </cell>
          <cell r="H192" t="str">
            <v>NA</v>
          </cell>
          <cell r="J192" t="str">
            <v>NA</v>
          </cell>
          <cell r="L192" t="str">
            <v>NA</v>
          </cell>
          <cell r="N192" t="str">
            <v>NA</v>
          </cell>
          <cell r="P192" t="str">
            <v>NA</v>
          </cell>
          <cell r="R192" t="str">
            <v>NA</v>
          </cell>
          <cell r="V192" t="str">
            <v>NA</v>
          </cell>
          <cell r="X192" t="str">
            <v>NA</v>
          </cell>
          <cell r="Z192" t="str">
            <v>NA</v>
          </cell>
          <cell r="AB192" t="str">
            <v>NA</v>
          </cell>
          <cell r="AD192" t="str">
            <v>NA</v>
          </cell>
          <cell r="AE192" t="str">
            <v>NA</v>
          </cell>
        </row>
        <row r="193">
          <cell r="A193" t="str">
            <v> 3,4,4',5-Tetrachlorobiphenyl</v>
          </cell>
          <cell r="C193" t="str">
            <v>NA</v>
          </cell>
          <cell r="D193" t="str">
            <v>NA</v>
          </cell>
          <cell r="F193" t="str">
            <v>NA</v>
          </cell>
          <cell r="H193" t="str">
            <v>NA</v>
          </cell>
          <cell r="J193" t="str">
            <v>NA</v>
          </cell>
          <cell r="L193" t="str">
            <v>NA</v>
          </cell>
          <cell r="N193" t="str">
            <v>NA</v>
          </cell>
          <cell r="P193" t="str">
            <v>NA</v>
          </cell>
          <cell r="R193" t="str">
            <v>NA</v>
          </cell>
          <cell r="V193" t="str">
            <v>NA</v>
          </cell>
          <cell r="X193" t="str">
            <v>NA</v>
          </cell>
          <cell r="Z193" t="str">
            <v>NA</v>
          </cell>
          <cell r="AB193" t="str">
            <v>NA</v>
          </cell>
          <cell r="AD193" t="str">
            <v>NA</v>
          </cell>
          <cell r="AE193" t="str">
            <v>NA</v>
          </cell>
        </row>
        <row r="194">
          <cell r="A194" t="str">
            <v> 2,3,3',4,4'-Pentachlorobiphenyl</v>
          </cell>
          <cell r="C194" t="str">
            <v>NA</v>
          </cell>
          <cell r="D194" t="str">
            <v>NA</v>
          </cell>
          <cell r="F194" t="str">
            <v>NA</v>
          </cell>
          <cell r="H194" t="str">
            <v>NA</v>
          </cell>
          <cell r="J194" t="str">
            <v>NA</v>
          </cell>
          <cell r="L194" t="str">
            <v>NA</v>
          </cell>
          <cell r="N194" t="str">
            <v>NA</v>
          </cell>
          <cell r="P194" t="str">
            <v>NA</v>
          </cell>
          <cell r="R194" t="str">
            <v>NA</v>
          </cell>
          <cell r="V194" t="str">
            <v>NA</v>
          </cell>
          <cell r="X194" t="str">
            <v>NA</v>
          </cell>
          <cell r="Z194" t="str">
            <v>NA</v>
          </cell>
          <cell r="AB194" t="str">
            <v>NA</v>
          </cell>
          <cell r="AD194" t="str">
            <v>NA</v>
          </cell>
          <cell r="AE194" t="str">
            <v>NA</v>
          </cell>
        </row>
        <row r="195">
          <cell r="A195" t="str">
            <v> 2,3,4,4',5-Pentachlorobiphenyl</v>
          </cell>
          <cell r="C195" t="str">
            <v>NA</v>
          </cell>
          <cell r="D195" t="str">
            <v>NA</v>
          </cell>
          <cell r="F195" t="str">
            <v>NA</v>
          </cell>
          <cell r="H195" t="str">
            <v>NA</v>
          </cell>
          <cell r="J195" t="str">
            <v>NA</v>
          </cell>
          <cell r="L195" t="str">
            <v>NA</v>
          </cell>
          <cell r="N195" t="str">
            <v>NA</v>
          </cell>
          <cell r="P195" t="str">
            <v>NA</v>
          </cell>
          <cell r="R195" t="str">
            <v>NA</v>
          </cell>
          <cell r="V195" t="str">
            <v>NA</v>
          </cell>
          <cell r="X195" t="str">
            <v>NA</v>
          </cell>
          <cell r="Z195" t="str">
            <v>NA</v>
          </cell>
          <cell r="AB195" t="str">
            <v>NA</v>
          </cell>
          <cell r="AD195" t="str">
            <v>NA</v>
          </cell>
          <cell r="AE195" t="str">
            <v>NA</v>
          </cell>
        </row>
        <row r="196">
          <cell r="A196" t="str">
            <v> 2,3',4,4',5-Pentachlorobiphenyl</v>
          </cell>
          <cell r="C196" t="str">
            <v>NA</v>
          </cell>
          <cell r="D196" t="str">
            <v>NA</v>
          </cell>
          <cell r="F196" t="str">
            <v>NA</v>
          </cell>
          <cell r="H196" t="str">
            <v>NA</v>
          </cell>
          <cell r="J196" t="str">
            <v>NA</v>
          </cell>
          <cell r="L196" t="str">
            <v>NA</v>
          </cell>
          <cell r="N196" t="str">
            <v>NA</v>
          </cell>
          <cell r="P196" t="str">
            <v>NA</v>
          </cell>
          <cell r="R196" t="str">
            <v>NA</v>
          </cell>
          <cell r="V196" t="str">
            <v>NA</v>
          </cell>
          <cell r="X196" t="str">
            <v>NA</v>
          </cell>
          <cell r="Z196" t="str">
            <v>NA</v>
          </cell>
          <cell r="AB196" t="str">
            <v>NA</v>
          </cell>
          <cell r="AD196" t="str">
            <v>NA</v>
          </cell>
          <cell r="AE196" t="str">
            <v>NA</v>
          </cell>
        </row>
        <row r="197">
          <cell r="A197" t="str">
            <v> 2',3,4,4',5-Pentachlorobiphenyl</v>
          </cell>
          <cell r="C197" t="str">
            <v>NA</v>
          </cell>
          <cell r="D197" t="str">
            <v>NA</v>
          </cell>
          <cell r="F197" t="str">
            <v>NA</v>
          </cell>
          <cell r="H197" t="str">
            <v>NA</v>
          </cell>
          <cell r="J197" t="str">
            <v>NA</v>
          </cell>
          <cell r="L197" t="str">
            <v>NA</v>
          </cell>
          <cell r="N197" t="str">
            <v>NA</v>
          </cell>
          <cell r="P197" t="str">
            <v>NA</v>
          </cell>
          <cell r="R197" t="str">
            <v>NA</v>
          </cell>
          <cell r="V197" t="str">
            <v>NA</v>
          </cell>
          <cell r="X197" t="str">
            <v>NA</v>
          </cell>
          <cell r="Z197" t="str">
            <v>NA</v>
          </cell>
          <cell r="AB197" t="str">
            <v>NA</v>
          </cell>
          <cell r="AD197" t="str">
            <v>NA</v>
          </cell>
          <cell r="AE197" t="str">
            <v>NA</v>
          </cell>
        </row>
        <row r="198">
          <cell r="A198" t="str">
            <v> 3,3',4,4',5-Pentachlorobiphenyl</v>
          </cell>
          <cell r="C198" t="str">
            <v>NA</v>
          </cell>
          <cell r="D198" t="str">
            <v>NA</v>
          </cell>
          <cell r="F198" t="str">
            <v>NA</v>
          </cell>
          <cell r="H198" t="str">
            <v>NA</v>
          </cell>
          <cell r="J198" t="str">
            <v>NA</v>
          </cell>
          <cell r="L198" t="str">
            <v>NA</v>
          </cell>
          <cell r="N198" t="str">
            <v>NA</v>
          </cell>
          <cell r="P198" t="str">
            <v>NA</v>
          </cell>
          <cell r="R198" t="str">
            <v>NA</v>
          </cell>
          <cell r="V198" t="str">
            <v>NA</v>
          </cell>
          <cell r="X198" t="str">
            <v>NA</v>
          </cell>
          <cell r="Z198" t="str">
            <v>NA</v>
          </cell>
          <cell r="AB198" t="str">
            <v>NA</v>
          </cell>
          <cell r="AD198" t="str">
            <v>NA</v>
          </cell>
          <cell r="AE198" t="str">
            <v>NA</v>
          </cell>
        </row>
        <row r="199">
          <cell r="A199" t="str">
            <v> 2,3,3',4,4',5-Hexachlorobiphenyl</v>
          </cell>
          <cell r="C199" t="str">
            <v>NA</v>
          </cell>
          <cell r="D199" t="str">
            <v>NA</v>
          </cell>
          <cell r="F199" t="str">
            <v>NA</v>
          </cell>
          <cell r="H199" t="str">
            <v>NA</v>
          </cell>
          <cell r="J199" t="str">
            <v>NA</v>
          </cell>
          <cell r="L199" t="str">
            <v>NA</v>
          </cell>
          <cell r="N199" t="str">
            <v>NA</v>
          </cell>
          <cell r="P199" t="str">
            <v>NA</v>
          </cell>
          <cell r="R199" t="str">
            <v>NA</v>
          </cell>
          <cell r="V199" t="str">
            <v>NA</v>
          </cell>
          <cell r="X199" t="str">
            <v>NA</v>
          </cell>
          <cell r="Z199" t="str">
            <v>NA</v>
          </cell>
          <cell r="AB199" t="str">
            <v>NA</v>
          </cell>
          <cell r="AD199" t="str">
            <v>NA</v>
          </cell>
          <cell r="AE199" t="str">
            <v>NA</v>
          </cell>
        </row>
        <row r="200">
          <cell r="A200" t="str">
            <v> 2,3,3',4,4',5'-Hexachlorobiphenyl</v>
          </cell>
          <cell r="C200" t="str">
            <v>NA</v>
          </cell>
          <cell r="D200" t="str">
            <v>NA</v>
          </cell>
          <cell r="F200" t="str">
            <v>NA</v>
          </cell>
          <cell r="H200" t="str">
            <v>NA</v>
          </cell>
          <cell r="J200" t="str">
            <v>NA</v>
          </cell>
          <cell r="L200" t="str">
            <v>NA</v>
          </cell>
          <cell r="N200" t="str">
            <v>NA</v>
          </cell>
          <cell r="P200" t="str">
            <v>NA</v>
          </cell>
          <cell r="R200" t="str">
            <v>NA</v>
          </cell>
          <cell r="V200" t="str">
            <v>NA</v>
          </cell>
          <cell r="X200" t="str">
            <v>NA</v>
          </cell>
          <cell r="Z200" t="str">
            <v>NA</v>
          </cell>
          <cell r="AB200" t="str">
            <v>NA</v>
          </cell>
          <cell r="AD200" t="str">
            <v>NA</v>
          </cell>
          <cell r="AE200" t="str">
            <v>NA</v>
          </cell>
        </row>
        <row r="201">
          <cell r="A201" t="str">
            <v> 2,3',4,4',5,5'-Hexachlorobiphenyl</v>
          </cell>
          <cell r="C201" t="str">
            <v>NA</v>
          </cell>
          <cell r="D201" t="str">
            <v>NA</v>
          </cell>
          <cell r="F201" t="str">
            <v>NA</v>
          </cell>
          <cell r="H201" t="str">
            <v>NA</v>
          </cell>
          <cell r="J201" t="str">
            <v>NA</v>
          </cell>
          <cell r="L201" t="str">
            <v>NA</v>
          </cell>
          <cell r="N201" t="str">
            <v>NA</v>
          </cell>
          <cell r="P201" t="str">
            <v>NA</v>
          </cell>
          <cell r="R201" t="str">
            <v>NA</v>
          </cell>
          <cell r="V201" t="str">
            <v>NA</v>
          </cell>
          <cell r="X201" t="str">
            <v>NA</v>
          </cell>
          <cell r="Z201" t="str">
            <v>NA</v>
          </cell>
          <cell r="AB201" t="str">
            <v>NA</v>
          </cell>
          <cell r="AD201" t="str">
            <v>NA</v>
          </cell>
          <cell r="AE201" t="str">
            <v>NA</v>
          </cell>
        </row>
        <row r="202">
          <cell r="A202" t="str">
            <v> 3,3',4,4',5,5'-Hexachlorobiphenyl</v>
          </cell>
          <cell r="C202" t="str">
            <v>NA</v>
          </cell>
          <cell r="D202" t="str">
            <v>NA</v>
          </cell>
          <cell r="F202" t="str">
            <v>NA</v>
          </cell>
          <cell r="H202" t="str">
            <v>NA</v>
          </cell>
          <cell r="J202" t="str">
            <v>NA</v>
          </cell>
          <cell r="L202" t="str">
            <v>NA</v>
          </cell>
          <cell r="N202" t="str">
            <v>NA</v>
          </cell>
          <cell r="P202" t="str">
            <v>NA</v>
          </cell>
          <cell r="R202" t="str">
            <v>NA</v>
          </cell>
          <cell r="V202" t="str">
            <v>NA</v>
          </cell>
          <cell r="X202" t="str">
            <v>NA</v>
          </cell>
          <cell r="Z202" t="str">
            <v>NA</v>
          </cell>
          <cell r="AB202" t="str">
            <v>NA</v>
          </cell>
          <cell r="AD202" t="str">
            <v>NA</v>
          </cell>
          <cell r="AE202" t="str">
            <v>NA</v>
          </cell>
        </row>
        <row r="203">
          <cell r="A203" t="str">
            <v> 2,2',3,3',4,4',5-Heptachlorobiphenyl</v>
          </cell>
          <cell r="C203" t="str">
            <v>NA</v>
          </cell>
          <cell r="D203" t="str">
            <v>NA</v>
          </cell>
          <cell r="F203" t="str">
            <v>NA</v>
          </cell>
          <cell r="H203" t="str">
            <v>NA</v>
          </cell>
          <cell r="J203" t="str">
            <v>NA</v>
          </cell>
          <cell r="L203" t="str">
            <v>NA</v>
          </cell>
          <cell r="N203" t="str">
            <v>NA</v>
          </cell>
          <cell r="P203" t="str">
            <v>NA</v>
          </cell>
          <cell r="R203" t="str">
            <v>NA</v>
          </cell>
          <cell r="V203" t="str">
            <v>NA</v>
          </cell>
          <cell r="X203" t="str">
            <v>NA</v>
          </cell>
          <cell r="Z203" t="str">
            <v>NA</v>
          </cell>
          <cell r="AB203" t="str">
            <v>NA</v>
          </cell>
          <cell r="AD203" t="str">
            <v>NA</v>
          </cell>
          <cell r="AE203" t="str">
            <v>NA</v>
          </cell>
        </row>
        <row r="204">
          <cell r="A204" t="str">
            <v> 2,2',3,4,4',5,5'-Heptachlorobiphenyl</v>
          </cell>
          <cell r="C204" t="str">
            <v>NA</v>
          </cell>
          <cell r="D204" t="str">
            <v>NA</v>
          </cell>
          <cell r="F204" t="str">
            <v>NA</v>
          </cell>
          <cell r="H204" t="str">
            <v>NA</v>
          </cell>
          <cell r="J204" t="str">
            <v>NA</v>
          </cell>
          <cell r="L204" t="str">
            <v>NA</v>
          </cell>
          <cell r="N204" t="str">
            <v>NA</v>
          </cell>
          <cell r="P204" t="str">
            <v>NA</v>
          </cell>
          <cell r="R204" t="str">
            <v>NA</v>
          </cell>
          <cell r="V204" t="str">
            <v>NA</v>
          </cell>
          <cell r="X204" t="str">
            <v>NA</v>
          </cell>
          <cell r="Z204" t="str">
            <v>NA</v>
          </cell>
          <cell r="AB204" t="str">
            <v>NA</v>
          </cell>
          <cell r="AD204" t="str">
            <v>NA</v>
          </cell>
          <cell r="AE204" t="str">
            <v>NA</v>
          </cell>
        </row>
        <row r="205">
          <cell r="A205" t="str">
            <v> 2,3,3',4,4',5,5'-Heptachlorobiphenyl</v>
          </cell>
          <cell r="C205" t="str">
            <v>NA</v>
          </cell>
          <cell r="D205" t="str">
            <v>NA</v>
          </cell>
          <cell r="F205" t="str">
            <v>NA</v>
          </cell>
          <cell r="H205" t="str">
            <v>NA</v>
          </cell>
          <cell r="J205" t="str">
            <v>NA</v>
          </cell>
          <cell r="L205" t="str">
            <v>NA</v>
          </cell>
          <cell r="N205" t="str">
            <v>NA</v>
          </cell>
          <cell r="P205" t="str">
            <v>NA</v>
          </cell>
          <cell r="R205" t="str">
            <v>NA</v>
          </cell>
          <cell r="V205" t="str">
            <v>NA</v>
          </cell>
          <cell r="X205" t="str">
            <v>NA</v>
          </cell>
          <cell r="Z205" t="str">
            <v>NA</v>
          </cell>
          <cell r="AB205" t="str">
            <v>NA</v>
          </cell>
          <cell r="AD205" t="str">
            <v>NA</v>
          </cell>
          <cell r="AE205" t="str">
            <v>NA</v>
          </cell>
        </row>
        <row r="208">
          <cell r="A208" t="str">
            <v>Alcohols, Glycols</v>
          </cell>
        </row>
        <row r="209">
          <cell r="A209" t="str">
            <v>Ethylene Glycol</v>
          </cell>
          <cell r="D209">
            <v>2</v>
          </cell>
          <cell r="E209" t="str">
            <v>I</v>
          </cell>
          <cell r="F209">
            <v>2</v>
          </cell>
          <cell r="H209" t="str">
            <v>NA</v>
          </cell>
          <cell r="J209" t="str">
            <v>NA</v>
          </cell>
          <cell r="L209">
            <v>2</v>
          </cell>
          <cell r="M209" t="str">
            <v>H</v>
          </cell>
          <cell r="N209">
            <v>2</v>
          </cell>
          <cell r="P209" t="str">
            <v>NA</v>
          </cell>
          <cell r="R209" t="str">
            <v>NA</v>
          </cell>
          <cell r="T209" t="str">
            <v>Kidney</v>
          </cell>
          <cell r="V209" t="str">
            <v>NA</v>
          </cell>
          <cell r="X209" t="str">
            <v>NA</v>
          </cell>
          <cell r="Z209" t="str">
            <v>NA</v>
          </cell>
          <cell r="AB209" t="str">
            <v>NA</v>
          </cell>
          <cell r="AD209" t="str">
            <v>NA</v>
          </cell>
          <cell r="AE209">
            <v>1</v>
          </cell>
        </row>
        <row r="210">
          <cell r="A210" t="str">
            <v>Methanol</v>
          </cell>
          <cell r="D210">
            <v>0.5</v>
          </cell>
          <cell r="E210" t="str">
            <v>I</v>
          </cell>
          <cell r="F210">
            <v>0.5</v>
          </cell>
          <cell r="H210" t="str">
            <v>NA</v>
          </cell>
          <cell r="J210" t="str">
            <v>NA</v>
          </cell>
          <cell r="L210">
            <v>5</v>
          </cell>
          <cell r="M210" t="str">
            <v>H</v>
          </cell>
          <cell r="N210">
            <v>5</v>
          </cell>
          <cell r="P210" t="str">
            <v>NA</v>
          </cell>
          <cell r="R210" t="str">
            <v>NA</v>
          </cell>
          <cell r="T210" t="str">
            <v>Blood, CNS</v>
          </cell>
          <cell r="V210" t="str">
            <v>NA</v>
          </cell>
          <cell r="X210" t="str">
            <v>NA</v>
          </cell>
          <cell r="Z210" t="str">
            <v>NA</v>
          </cell>
          <cell r="AB210" t="str">
            <v>NA</v>
          </cell>
          <cell r="AD210" t="str">
            <v>NA</v>
          </cell>
          <cell r="AE210">
            <v>1</v>
          </cell>
        </row>
        <row r="211">
          <cell r="A211" t="str">
            <v>Triethylene Glycol</v>
          </cell>
          <cell r="D211">
            <v>2</v>
          </cell>
          <cell r="E211" t="str">
            <v>I</v>
          </cell>
          <cell r="F211">
            <v>2</v>
          </cell>
          <cell r="H211" t="str">
            <v>NA</v>
          </cell>
          <cell r="J211" t="str">
            <v>NA</v>
          </cell>
          <cell r="L211">
            <v>2</v>
          </cell>
          <cell r="M211" t="str">
            <v>H</v>
          </cell>
          <cell r="N211">
            <v>2</v>
          </cell>
          <cell r="P211" t="str">
            <v>NA</v>
          </cell>
          <cell r="R211" t="str">
            <v>NA</v>
          </cell>
          <cell r="T211" t="str">
            <v>Kidney</v>
          </cell>
          <cell r="V211" t="str">
            <v>NA</v>
          </cell>
          <cell r="X211" t="str">
            <v>NA</v>
          </cell>
          <cell r="Z211" t="str">
            <v>NA</v>
          </cell>
          <cell r="AB211" t="str">
            <v>NA</v>
          </cell>
          <cell r="AD211" t="str">
            <v>NA</v>
          </cell>
          <cell r="AE211">
            <v>1</v>
          </cell>
        </row>
        <row r="213">
          <cell r="A213" t="str">
            <v>Metals</v>
          </cell>
        </row>
        <row r="214">
          <cell r="A214" t="str">
            <v>Aluminum</v>
          </cell>
          <cell r="C214">
            <v>7429905</v>
          </cell>
          <cell r="D214">
            <v>1</v>
          </cell>
          <cell r="E214" t="str">
            <v>E</v>
          </cell>
          <cell r="F214">
            <v>1</v>
          </cell>
          <cell r="H214" t="str">
            <v>NA</v>
          </cell>
          <cell r="I214" t="str">
            <v>E</v>
          </cell>
          <cell r="J214">
            <v>0.0014</v>
          </cell>
          <cell r="K214" t="str">
            <v>E</v>
          </cell>
          <cell r="L214" t="str">
            <v>NA</v>
          </cell>
          <cell r="N214" t="str">
            <v>NA</v>
          </cell>
          <cell r="P214" t="str">
            <v>NA</v>
          </cell>
          <cell r="R214" t="str">
            <v>NA</v>
          </cell>
          <cell r="V214" t="str">
            <v>NA</v>
          </cell>
          <cell r="X214" t="str">
            <v>NA</v>
          </cell>
          <cell r="Z214" t="str">
            <v>NA</v>
          </cell>
          <cell r="AB214" t="str">
            <v>NA</v>
          </cell>
          <cell r="AD214" t="str">
            <v>D</v>
          </cell>
          <cell r="AE214">
            <v>1</v>
          </cell>
        </row>
        <row r="215">
          <cell r="A215" t="str">
            <v>Antimony</v>
          </cell>
          <cell r="C215">
            <v>7440360</v>
          </cell>
          <cell r="D215">
            <v>0.0004</v>
          </cell>
          <cell r="E215" t="str">
            <v>I</v>
          </cell>
          <cell r="F215">
            <v>6E-05</v>
          </cell>
          <cell r="H215" t="str">
            <v>NA</v>
          </cell>
          <cell r="J215" t="str">
            <v>NA</v>
          </cell>
          <cell r="L215">
            <v>0.0004</v>
          </cell>
          <cell r="M215" t="str">
            <v>H</v>
          </cell>
          <cell r="N215">
            <v>6E-05</v>
          </cell>
          <cell r="P215" t="str">
            <v>NA</v>
          </cell>
          <cell r="R215" t="str">
            <v>NA</v>
          </cell>
          <cell r="V215" t="str">
            <v>NA</v>
          </cell>
          <cell r="X215" t="str">
            <v>NA</v>
          </cell>
          <cell r="Z215" t="str">
            <v>NA</v>
          </cell>
          <cell r="AB215" t="str">
            <v>NA</v>
          </cell>
          <cell r="AD215" t="str">
            <v>D</v>
          </cell>
          <cell r="AE215">
            <v>0.15</v>
          </cell>
          <cell r="AF215" t="str">
            <v>R</v>
          </cell>
        </row>
        <row r="216">
          <cell r="A216" t="str">
            <v>Arsenic</v>
          </cell>
          <cell r="C216">
            <v>7440382</v>
          </cell>
          <cell r="D216">
            <v>0.0003</v>
          </cell>
          <cell r="E216" t="str">
            <v>I</v>
          </cell>
          <cell r="F216">
            <v>0.0003</v>
          </cell>
          <cell r="H216" t="str">
            <v>NA</v>
          </cell>
          <cell r="J216" t="str">
            <v>NA</v>
          </cell>
          <cell r="L216">
            <v>0.0003</v>
          </cell>
          <cell r="M216" t="str">
            <v>H</v>
          </cell>
          <cell r="N216">
            <v>0.0003</v>
          </cell>
          <cell r="P216" t="str">
            <v>NA</v>
          </cell>
          <cell r="R216" t="str">
            <v>NA</v>
          </cell>
          <cell r="T216" t="str">
            <v>Respiratory system</v>
          </cell>
          <cell r="V216">
            <v>1.5</v>
          </cell>
          <cell r="W216" t="str">
            <v>I</v>
          </cell>
          <cell r="X216">
            <v>1.5</v>
          </cell>
          <cell r="Z216">
            <v>0.0043</v>
          </cell>
          <cell r="AA216" t="str">
            <v>I</v>
          </cell>
          <cell r="AB216">
            <v>15</v>
          </cell>
          <cell r="AC216" t="str">
            <v>I</v>
          </cell>
          <cell r="AD216" t="str">
            <v>A</v>
          </cell>
          <cell r="AE216">
            <v>0.95</v>
          </cell>
          <cell r="AF216" t="str">
            <v>(i)</v>
          </cell>
        </row>
        <row r="217">
          <cell r="A217" t="str">
            <v>Barium</v>
          </cell>
          <cell r="C217">
            <v>7440393</v>
          </cell>
          <cell r="D217">
            <v>0.2</v>
          </cell>
          <cell r="E217" t="str">
            <v>I</v>
          </cell>
          <cell r="F217">
            <v>0.014000000000000002</v>
          </cell>
          <cell r="H217">
            <v>0.00049</v>
          </cell>
          <cell r="I217" t="str">
            <v>H2</v>
          </cell>
          <cell r="J217">
            <v>0.00014</v>
          </cell>
          <cell r="K217" t="str">
            <v>H2</v>
          </cell>
          <cell r="L217">
            <v>0.07</v>
          </cell>
          <cell r="M217" t="str">
            <v>H</v>
          </cell>
          <cell r="N217">
            <v>0.004900000000000001</v>
          </cell>
          <cell r="P217">
            <v>0.005</v>
          </cell>
          <cell r="Q217" t="str">
            <v>H2</v>
          </cell>
          <cell r="R217">
            <v>0.0014285714285714286</v>
          </cell>
          <cell r="S217" t="str">
            <v>H2</v>
          </cell>
          <cell r="V217" t="str">
            <v>NA</v>
          </cell>
          <cell r="X217" t="str">
            <v>NA</v>
          </cell>
          <cell r="Z217" t="str">
            <v>NA</v>
          </cell>
          <cell r="AB217" t="str">
            <v>NA</v>
          </cell>
          <cell r="AD217" t="str">
            <v>D</v>
          </cell>
          <cell r="AE217">
            <v>0.07</v>
          </cell>
          <cell r="AF217" t="str">
            <v>R</v>
          </cell>
        </row>
        <row r="218">
          <cell r="A218" t="str">
            <v>Beryllium</v>
          </cell>
          <cell r="C218">
            <v>740417</v>
          </cell>
          <cell r="D218">
            <v>0.002</v>
          </cell>
          <cell r="E218" t="str">
            <v>I</v>
          </cell>
          <cell r="F218">
            <v>1.4E-05</v>
          </cell>
          <cell r="H218">
            <v>1.995E-05</v>
          </cell>
          <cell r="I218" t="str">
            <v>I</v>
          </cell>
          <cell r="J218">
            <v>5.7E-06</v>
          </cell>
          <cell r="K218" t="str">
            <v>I</v>
          </cell>
          <cell r="L218" t="str">
            <v>NA</v>
          </cell>
          <cell r="N218" t="str">
            <v>NA</v>
          </cell>
          <cell r="P218" t="str">
            <v>NA</v>
          </cell>
          <cell r="R218" t="str">
            <v>NA</v>
          </cell>
          <cell r="V218" t="str">
            <v>NA</v>
          </cell>
          <cell r="X218" t="str">
            <v>NA</v>
          </cell>
          <cell r="Z218">
            <v>0.0024</v>
          </cell>
          <cell r="AA218" t="str">
            <v>I</v>
          </cell>
          <cell r="AB218">
            <v>8.4</v>
          </cell>
          <cell r="AC218" t="str">
            <v>I</v>
          </cell>
          <cell r="AD218" t="str">
            <v>B1</v>
          </cell>
          <cell r="AE218">
            <v>0.007</v>
          </cell>
          <cell r="AF218" t="str">
            <v>R</v>
          </cell>
        </row>
        <row r="219">
          <cell r="A219" t="str">
            <v>Cadmium, soil</v>
          </cell>
          <cell r="C219">
            <v>7440439</v>
          </cell>
          <cell r="D219">
            <v>0.001</v>
          </cell>
          <cell r="E219" t="str">
            <v>I</v>
          </cell>
          <cell r="F219">
            <v>2.5E-05</v>
          </cell>
          <cell r="H219">
            <v>0.00019950000000000002</v>
          </cell>
          <cell r="I219" t="str">
            <v>E</v>
          </cell>
          <cell r="J219">
            <v>5.7E-05</v>
          </cell>
          <cell r="K219" t="str">
            <v>E</v>
          </cell>
          <cell r="L219" t="str">
            <v>NA</v>
          </cell>
          <cell r="N219" t="str">
            <v>NA</v>
          </cell>
          <cell r="P219" t="str">
            <v>NA</v>
          </cell>
          <cell r="R219" t="str">
            <v>NA</v>
          </cell>
          <cell r="T219" t="str">
            <v>Kidney</v>
          </cell>
          <cell r="V219" t="str">
            <v>NA</v>
          </cell>
          <cell r="X219" t="str">
            <v>NA</v>
          </cell>
          <cell r="Z219">
            <v>0.0018</v>
          </cell>
          <cell r="AA219" t="str">
            <v>I</v>
          </cell>
          <cell r="AB219">
            <v>6.3</v>
          </cell>
          <cell r="AC219" t="str">
            <v>I</v>
          </cell>
          <cell r="AD219" t="str">
            <v>B1</v>
          </cell>
          <cell r="AE219">
            <v>0.025</v>
          </cell>
          <cell r="AF219" t="str">
            <v>R</v>
          </cell>
        </row>
        <row r="220">
          <cell r="A220" t="str">
            <v>Cadmium, water</v>
          </cell>
          <cell r="C220">
            <v>7440439</v>
          </cell>
          <cell r="D220">
            <v>0.0005</v>
          </cell>
          <cell r="E220" t="str">
            <v>I</v>
          </cell>
          <cell r="F220">
            <v>2.5E-05</v>
          </cell>
          <cell r="H220">
            <v>0.00019950000000000002</v>
          </cell>
          <cell r="I220" t="str">
            <v>E3</v>
          </cell>
          <cell r="J220">
            <v>5.7E-05</v>
          </cell>
          <cell r="K220" t="str">
            <v>E</v>
          </cell>
          <cell r="L220" t="str">
            <v>NA</v>
          </cell>
          <cell r="N220" t="str">
            <v>NA</v>
          </cell>
          <cell r="P220" t="str">
            <v>NA</v>
          </cell>
          <cell r="R220" t="str">
            <v>NA</v>
          </cell>
          <cell r="T220" t="str">
            <v>Kidney</v>
          </cell>
          <cell r="V220" t="str">
            <v>NA</v>
          </cell>
          <cell r="X220" t="str">
            <v>NA</v>
          </cell>
          <cell r="Z220">
            <v>0.0018</v>
          </cell>
          <cell r="AA220" t="str">
            <v>I</v>
          </cell>
          <cell r="AB220">
            <v>6.3</v>
          </cell>
          <cell r="AC220" t="str">
            <v>I</v>
          </cell>
          <cell r="AD220" t="str">
            <v>B1</v>
          </cell>
          <cell r="AE220">
            <v>0.05</v>
          </cell>
          <cell r="AF220" t="str">
            <v>(i)</v>
          </cell>
        </row>
        <row r="221">
          <cell r="A221" t="str">
            <v>Chromium, Trivalent</v>
          </cell>
          <cell r="C221">
            <v>16065831</v>
          </cell>
          <cell r="D221">
            <v>1.5</v>
          </cell>
          <cell r="E221" t="str">
            <v>I</v>
          </cell>
          <cell r="F221">
            <v>0.0195</v>
          </cell>
          <cell r="H221" t="str">
            <v>NA</v>
          </cell>
          <cell r="J221" t="str">
            <v>NA</v>
          </cell>
          <cell r="L221" t="str">
            <v>NA</v>
          </cell>
          <cell r="N221" t="str">
            <v>NA</v>
          </cell>
          <cell r="P221" t="str">
            <v>NA</v>
          </cell>
          <cell r="R221" t="str">
            <v>NA</v>
          </cell>
          <cell r="V221" t="str">
            <v>NA</v>
          </cell>
          <cell r="X221" t="str">
            <v>NA</v>
          </cell>
          <cell r="Z221" t="str">
            <v>NA</v>
          </cell>
          <cell r="AB221" t="str">
            <v>NA</v>
          </cell>
          <cell r="AD221" t="str">
            <v>D</v>
          </cell>
          <cell r="AE221">
            <v>0.013</v>
          </cell>
          <cell r="AF221" t="str">
            <v>R</v>
          </cell>
        </row>
        <row r="222">
          <cell r="A222" t="str">
            <v>Chromium, Hexavalent</v>
          </cell>
          <cell r="C222">
            <v>18540299</v>
          </cell>
          <cell r="D222">
            <v>0.003</v>
          </cell>
          <cell r="E222" t="str">
            <v>I</v>
          </cell>
          <cell r="F222">
            <v>7.500000000000001E-05</v>
          </cell>
          <cell r="H222">
            <v>0.0001</v>
          </cell>
          <cell r="I222" t="str">
            <v>I</v>
          </cell>
          <cell r="J222">
            <v>2.857142857142857E-05</v>
          </cell>
          <cell r="K222" t="str">
            <v>I</v>
          </cell>
          <cell r="L222" t="str">
            <v>NA</v>
          </cell>
          <cell r="N222" t="str">
            <v>NA</v>
          </cell>
          <cell r="P222" t="str">
            <v>NA</v>
          </cell>
          <cell r="R222" t="str">
            <v>NA</v>
          </cell>
          <cell r="T222" t="str">
            <v>Respiratory system</v>
          </cell>
          <cell r="V222" t="str">
            <v>NA</v>
          </cell>
          <cell r="X222" t="str">
            <v>NA</v>
          </cell>
          <cell r="Z222">
            <v>0.011714285714285714</v>
          </cell>
          <cell r="AA222" t="str">
            <v>I</v>
          </cell>
          <cell r="AB222">
            <v>41</v>
          </cell>
          <cell r="AC222" t="str">
            <v>I</v>
          </cell>
          <cell r="AD222" t="str">
            <v>A-inhalation, D-oral</v>
          </cell>
          <cell r="AE222">
            <v>0.025</v>
          </cell>
          <cell r="AF222" t="str">
            <v>R</v>
          </cell>
        </row>
        <row r="223">
          <cell r="A223" t="str">
            <v>Chromium</v>
          </cell>
          <cell r="C223">
            <v>18540299</v>
          </cell>
          <cell r="D223">
            <v>1.5</v>
          </cell>
          <cell r="E223" t="str">
            <v>I</v>
          </cell>
          <cell r="F223">
            <v>0.037500000000000006</v>
          </cell>
          <cell r="H223" t="str">
            <v>NA</v>
          </cell>
          <cell r="J223" t="str">
            <v>NA</v>
          </cell>
          <cell r="L223" t="str">
            <v>NA</v>
          </cell>
          <cell r="N223" t="str">
            <v>NA</v>
          </cell>
          <cell r="P223" t="str">
            <v>NA</v>
          </cell>
          <cell r="R223" t="str">
            <v>NA</v>
          </cell>
          <cell r="T223" t="str">
            <v>Respiratory system</v>
          </cell>
          <cell r="V223" t="str">
            <v>NA</v>
          </cell>
          <cell r="X223" t="str">
            <v>NA</v>
          </cell>
          <cell r="Z223">
            <v>0.011714285714285714</v>
          </cell>
          <cell r="AA223" t="str">
            <v>I</v>
          </cell>
          <cell r="AB223">
            <v>41</v>
          </cell>
          <cell r="AC223" t="str">
            <v>I</v>
          </cell>
          <cell r="AD223" t="str">
            <v>A-inhalation, D-oral</v>
          </cell>
          <cell r="AE223">
            <v>0.025</v>
          </cell>
          <cell r="AF223" t="str">
            <v>R</v>
          </cell>
        </row>
        <row r="224">
          <cell r="A224" t="str">
            <v>Cobalt</v>
          </cell>
          <cell r="C224">
            <v>7440484</v>
          </cell>
          <cell r="D224">
            <v>0.02</v>
          </cell>
          <cell r="E224" t="str">
            <v>E</v>
          </cell>
          <cell r="F224">
            <v>0.02</v>
          </cell>
          <cell r="H224">
            <v>1.995E-05</v>
          </cell>
          <cell r="I224" t="str">
            <v>E</v>
          </cell>
          <cell r="J224">
            <v>5.7E-06</v>
          </cell>
          <cell r="K224" t="str">
            <v>E</v>
          </cell>
          <cell r="L224" t="str">
            <v>NA</v>
          </cell>
          <cell r="N224" t="str">
            <v>NA</v>
          </cell>
          <cell r="P224" t="str">
            <v>NA</v>
          </cell>
          <cell r="R224" t="str">
            <v>NA</v>
          </cell>
          <cell r="V224" t="str">
            <v>NA</v>
          </cell>
          <cell r="X224" t="str">
            <v>NA</v>
          </cell>
          <cell r="Z224" t="str">
            <v>NA</v>
          </cell>
          <cell r="AB224" t="str">
            <v>NA</v>
          </cell>
          <cell r="AD224" t="str">
            <v>NA</v>
          </cell>
          <cell r="AE224">
            <v>1</v>
          </cell>
        </row>
        <row r="225">
          <cell r="A225" t="str">
            <v>Copper</v>
          </cell>
          <cell r="C225">
            <v>7440508</v>
          </cell>
          <cell r="D225">
            <v>0.04</v>
          </cell>
          <cell r="E225" t="str">
            <v>H</v>
          </cell>
          <cell r="F225">
            <v>0.04</v>
          </cell>
          <cell r="H225" t="str">
            <v>NA</v>
          </cell>
          <cell r="J225" t="str">
            <v>NA</v>
          </cell>
          <cell r="L225">
            <v>0.04</v>
          </cell>
          <cell r="M225" t="str">
            <v>H</v>
          </cell>
          <cell r="N225">
            <v>0.04</v>
          </cell>
          <cell r="P225" t="str">
            <v>NA</v>
          </cell>
          <cell r="R225" t="str">
            <v>NA</v>
          </cell>
          <cell r="V225" t="str">
            <v>NA</v>
          </cell>
          <cell r="X225" t="str">
            <v>NA</v>
          </cell>
          <cell r="Z225" t="str">
            <v>NA</v>
          </cell>
          <cell r="AB225" t="str">
            <v>NA</v>
          </cell>
          <cell r="AD225" t="str">
            <v>D</v>
          </cell>
          <cell r="AE225">
            <v>1</v>
          </cell>
        </row>
        <row r="226">
          <cell r="A226" t="str">
            <v>Hafnium</v>
          </cell>
          <cell r="C226">
            <v>7440586</v>
          </cell>
          <cell r="D226">
            <v>0.002</v>
          </cell>
          <cell r="E226" t="str">
            <v>(e)</v>
          </cell>
          <cell r="F226">
            <v>0.002</v>
          </cell>
          <cell r="H226" t="str">
            <v>NA</v>
          </cell>
          <cell r="J226" t="str">
            <v>NA</v>
          </cell>
          <cell r="L226" t="str">
            <v>NA</v>
          </cell>
          <cell r="N226" t="str">
            <v>NA</v>
          </cell>
          <cell r="P226" t="str">
            <v>NA</v>
          </cell>
          <cell r="R226" t="str">
            <v>NA</v>
          </cell>
          <cell r="V226" t="str">
            <v>NA</v>
          </cell>
          <cell r="X226" t="str">
            <v>NA</v>
          </cell>
          <cell r="Z226" t="str">
            <v>NA</v>
          </cell>
          <cell r="AB226" t="str">
            <v>NA</v>
          </cell>
          <cell r="AD226" t="str">
            <v>D</v>
          </cell>
          <cell r="AE226">
            <v>1</v>
          </cell>
        </row>
        <row r="227">
          <cell r="A227" t="str">
            <v>Iron</v>
          </cell>
          <cell r="C227">
            <v>7439896</v>
          </cell>
          <cell r="D227">
            <v>0.3</v>
          </cell>
          <cell r="E227" t="str">
            <v>E3</v>
          </cell>
          <cell r="F227">
            <v>0.3</v>
          </cell>
          <cell r="H227" t="str">
            <v>NA</v>
          </cell>
          <cell r="J227" t="str">
            <v>NA</v>
          </cell>
          <cell r="L227" t="str">
            <v>NA</v>
          </cell>
          <cell r="N227" t="str">
            <v>NA</v>
          </cell>
          <cell r="P227" t="str">
            <v>NA</v>
          </cell>
          <cell r="R227" t="str">
            <v>NA</v>
          </cell>
          <cell r="T227" t="str">
            <v>NA</v>
          </cell>
          <cell r="V227" t="str">
            <v>NA</v>
          </cell>
          <cell r="X227" t="str">
            <v>NA</v>
          </cell>
          <cell r="Z227" t="str">
            <v>NA</v>
          </cell>
          <cell r="AB227" t="str">
            <v>NA</v>
          </cell>
          <cell r="AD227" t="str">
            <v>NA</v>
          </cell>
          <cell r="AE227">
            <v>1</v>
          </cell>
        </row>
        <row r="228">
          <cell r="A228" t="str">
            <v>Lead</v>
          </cell>
          <cell r="C228">
            <v>7439921</v>
          </cell>
          <cell r="D228" t="str">
            <v>NA</v>
          </cell>
          <cell r="F228" t="str">
            <v>NA</v>
          </cell>
          <cell r="H228" t="str">
            <v>NA</v>
          </cell>
          <cell r="J228" t="str">
            <v>NA</v>
          </cell>
          <cell r="L228" t="str">
            <v>NA</v>
          </cell>
          <cell r="N228" t="str">
            <v>NA</v>
          </cell>
          <cell r="P228" t="str">
            <v>NA</v>
          </cell>
          <cell r="R228" t="str">
            <v>NA</v>
          </cell>
          <cell r="T228" t="str">
            <v>NA</v>
          </cell>
          <cell r="V228" t="str">
            <v>NA</v>
          </cell>
          <cell r="X228" t="str">
            <v>NA</v>
          </cell>
          <cell r="Z228" t="str">
            <v>NA</v>
          </cell>
          <cell r="AB228" t="str">
            <v>NA</v>
          </cell>
          <cell r="AD228" t="str">
            <v>B2</v>
          </cell>
          <cell r="AE228">
            <v>1</v>
          </cell>
        </row>
        <row r="229">
          <cell r="A229" t="str">
            <v>Manganese</v>
          </cell>
          <cell r="C229">
            <v>7439965</v>
          </cell>
          <cell r="D229">
            <v>0.02</v>
          </cell>
          <cell r="E229" t="str">
            <v>RBC</v>
          </cell>
          <cell r="F229">
            <v>0.0008</v>
          </cell>
          <cell r="H229">
            <v>5.005E-05</v>
          </cell>
          <cell r="J229">
            <v>1.43E-05</v>
          </cell>
          <cell r="L229">
            <v>0.023</v>
          </cell>
          <cell r="M229" t="str">
            <v>H,k</v>
          </cell>
          <cell r="N229">
            <v>0.00092</v>
          </cell>
          <cell r="P229" t="str">
            <v>NA</v>
          </cell>
          <cell r="R229" t="str">
            <v>NA</v>
          </cell>
          <cell r="V229" t="str">
            <v>NA</v>
          </cell>
          <cell r="X229" t="str">
            <v>NA</v>
          </cell>
          <cell r="Z229" t="str">
            <v>NA</v>
          </cell>
          <cell r="AB229" t="str">
            <v>NA</v>
          </cell>
          <cell r="AD229" t="str">
            <v>D</v>
          </cell>
          <cell r="AE229">
            <v>0.04</v>
          </cell>
          <cell r="AF229" t="str">
            <v>R</v>
          </cell>
        </row>
        <row r="230">
          <cell r="A230" t="str">
            <v>Mercury</v>
          </cell>
          <cell r="C230">
            <v>7439976</v>
          </cell>
          <cell r="D230">
            <v>0.0003</v>
          </cell>
          <cell r="E230" t="str">
            <v>I,m</v>
          </cell>
          <cell r="F230">
            <v>2.1E-05</v>
          </cell>
          <cell r="H230">
            <v>0.000301</v>
          </cell>
          <cell r="I230" t="str">
            <v>I</v>
          </cell>
          <cell r="J230">
            <v>8.6E-05</v>
          </cell>
          <cell r="K230" t="str">
            <v>I</v>
          </cell>
          <cell r="L230">
            <v>0.003</v>
          </cell>
          <cell r="M230" t="str">
            <v>H</v>
          </cell>
          <cell r="N230">
            <v>0.00021000000000000004</v>
          </cell>
          <cell r="P230">
            <v>0.0003</v>
          </cell>
          <cell r="Q230" t="str">
            <v>H</v>
          </cell>
          <cell r="R230">
            <v>8.57142857142857E-05</v>
          </cell>
          <cell r="S230" t="str">
            <v>H</v>
          </cell>
          <cell r="V230" t="str">
            <v>NA</v>
          </cell>
          <cell r="X230" t="str">
            <v>NA</v>
          </cell>
          <cell r="Z230" t="str">
            <v>NA</v>
          </cell>
          <cell r="AB230" t="str">
            <v>NA</v>
          </cell>
          <cell r="AD230" t="str">
            <v>C (mercuric chloride)</v>
          </cell>
          <cell r="AE230">
            <v>0.07</v>
          </cell>
          <cell r="AF230" t="str">
            <v>R,s</v>
          </cell>
        </row>
        <row r="231">
          <cell r="A231" t="str">
            <v>Nickel</v>
          </cell>
          <cell r="C231">
            <v>7440020</v>
          </cell>
          <cell r="D231">
            <v>0.02</v>
          </cell>
          <cell r="E231" t="str">
            <v>I</v>
          </cell>
          <cell r="F231">
            <v>0.0008</v>
          </cell>
          <cell r="H231" t="str">
            <v>NA</v>
          </cell>
          <cell r="J231" t="str">
            <v>NA</v>
          </cell>
          <cell r="L231">
            <v>0.02</v>
          </cell>
          <cell r="M231" t="str">
            <v>H</v>
          </cell>
          <cell r="N231">
            <v>0.0008</v>
          </cell>
          <cell r="P231" t="str">
            <v>NA</v>
          </cell>
          <cell r="R231" t="str">
            <v>NA</v>
          </cell>
          <cell r="V231" t="str">
            <v>NA</v>
          </cell>
          <cell r="X231" t="str">
            <v>NA</v>
          </cell>
          <cell r="Z231" t="str">
            <v>NA</v>
          </cell>
          <cell r="AB231" t="str">
            <v>NA</v>
          </cell>
          <cell r="AD231" t="str">
            <v>D</v>
          </cell>
          <cell r="AE231">
            <v>0.04</v>
          </cell>
          <cell r="AF231" t="str">
            <v>R</v>
          </cell>
        </row>
        <row r="232">
          <cell r="A232" t="str">
            <v>Selenium</v>
          </cell>
          <cell r="C232">
            <v>7782492</v>
          </cell>
          <cell r="D232">
            <v>0.005</v>
          </cell>
          <cell r="E232" t="str">
            <v>I</v>
          </cell>
          <cell r="F232">
            <v>0.005</v>
          </cell>
          <cell r="H232" t="str">
            <v>NA</v>
          </cell>
          <cell r="J232" t="str">
            <v>NA</v>
          </cell>
          <cell r="L232">
            <v>0.005</v>
          </cell>
          <cell r="M232" t="str">
            <v>H</v>
          </cell>
          <cell r="N232">
            <v>0.005</v>
          </cell>
          <cell r="P232" t="str">
            <v>NA</v>
          </cell>
          <cell r="R232" t="str">
            <v>NA</v>
          </cell>
          <cell r="V232" t="str">
            <v>NA</v>
          </cell>
          <cell r="X232" t="str">
            <v>NA</v>
          </cell>
          <cell r="Z232" t="str">
            <v>NA</v>
          </cell>
          <cell r="AB232" t="str">
            <v>NA</v>
          </cell>
          <cell r="AD232" t="str">
            <v>D</v>
          </cell>
          <cell r="AE232">
            <v>0.55</v>
          </cell>
          <cell r="AF232" t="str">
            <v>R</v>
          </cell>
        </row>
        <row r="233">
          <cell r="A233" t="str">
            <v>Silver</v>
          </cell>
          <cell r="C233">
            <v>7440224</v>
          </cell>
          <cell r="D233">
            <v>0.005</v>
          </cell>
          <cell r="E233" t="str">
            <v>I</v>
          </cell>
          <cell r="F233">
            <v>0.0002</v>
          </cell>
          <cell r="H233" t="str">
            <v>NA</v>
          </cell>
          <cell r="J233" t="str">
            <v>NA</v>
          </cell>
          <cell r="L233">
            <v>0.005</v>
          </cell>
          <cell r="M233" t="str">
            <v>H</v>
          </cell>
          <cell r="N233">
            <v>0.0002</v>
          </cell>
          <cell r="P233" t="str">
            <v>NA</v>
          </cell>
          <cell r="R233" t="str">
            <v>NA</v>
          </cell>
          <cell r="V233" t="str">
            <v>NA</v>
          </cell>
          <cell r="X233" t="str">
            <v>NA</v>
          </cell>
          <cell r="Z233" t="str">
            <v>NA</v>
          </cell>
          <cell r="AB233" t="str">
            <v>NA</v>
          </cell>
          <cell r="AD233" t="str">
            <v>D</v>
          </cell>
          <cell r="AE233">
            <v>0.04</v>
          </cell>
          <cell r="AF233" t="str">
            <v>(i)</v>
          </cell>
        </row>
        <row r="234">
          <cell r="A234" t="str">
            <v>Titanium</v>
          </cell>
          <cell r="D234">
            <v>4</v>
          </cell>
          <cell r="E234" t="str">
            <v>NCEA</v>
          </cell>
          <cell r="F234">
            <v>4</v>
          </cell>
          <cell r="H234">
            <v>0.0301</v>
          </cell>
          <cell r="J234">
            <v>0.0086</v>
          </cell>
          <cell r="L234" t="str">
            <v>NA</v>
          </cell>
          <cell r="N234" t="str">
            <v>NA</v>
          </cell>
          <cell r="P234" t="str">
            <v>NA</v>
          </cell>
          <cell r="V234" t="str">
            <v>NA</v>
          </cell>
          <cell r="X234" t="str">
            <v>NA</v>
          </cell>
          <cell r="Z234" t="str">
            <v>NA</v>
          </cell>
          <cell r="AB234" t="str">
            <v>NA</v>
          </cell>
          <cell r="AD234" t="str">
            <v>NA</v>
          </cell>
          <cell r="AE234">
            <v>1</v>
          </cell>
        </row>
        <row r="235">
          <cell r="A235" t="str">
            <v>Thallium</v>
          </cell>
          <cell r="C235">
            <v>7440280</v>
          </cell>
          <cell r="D235">
            <v>8E-05</v>
          </cell>
          <cell r="E235" t="str">
            <v>I</v>
          </cell>
          <cell r="F235">
            <v>8E-05</v>
          </cell>
          <cell r="H235" t="str">
            <v>NA</v>
          </cell>
          <cell r="J235" t="str">
            <v>NA</v>
          </cell>
          <cell r="L235">
            <v>0.0008</v>
          </cell>
          <cell r="M235" t="str">
            <v>H</v>
          </cell>
          <cell r="N235">
            <v>0.0008</v>
          </cell>
          <cell r="P235" t="str">
            <v>NA</v>
          </cell>
          <cell r="R235" t="str">
            <v>NA</v>
          </cell>
          <cell r="V235" t="str">
            <v>NA</v>
          </cell>
          <cell r="X235" t="str">
            <v>NA</v>
          </cell>
          <cell r="Z235" t="str">
            <v>NA</v>
          </cell>
          <cell r="AB235" t="str">
            <v>NA</v>
          </cell>
          <cell r="AD235" t="str">
            <v>D</v>
          </cell>
          <cell r="AE235">
            <v>1</v>
          </cell>
          <cell r="AF235" t="str">
            <v>R</v>
          </cell>
        </row>
        <row r="236">
          <cell r="A236" t="str">
            <v>Vanadium</v>
          </cell>
          <cell r="C236">
            <v>7440622</v>
          </cell>
          <cell r="D236">
            <v>0.001</v>
          </cell>
          <cell r="E236" t="str">
            <v>NCEA</v>
          </cell>
          <cell r="F236">
            <v>2.6E-05</v>
          </cell>
          <cell r="H236" t="str">
            <v>NA</v>
          </cell>
          <cell r="J236" t="str">
            <v>NA</v>
          </cell>
          <cell r="L236">
            <v>0.007</v>
          </cell>
          <cell r="M236" t="str">
            <v>H</v>
          </cell>
          <cell r="N236">
            <v>0.000182</v>
          </cell>
          <cell r="P236" t="str">
            <v>NA</v>
          </cell>
          <cell r="R236" t="str">
            <v>NA</v>
          </cell>
          <cell r="V236" t="str">
            <v>NA</v>
          </cell>
          <cell r="X236" t="str">
            <v>NA</v>
          </cell>
          <cell r="Z236" t="str">
            <v>NA</v>
          </cell>
          <cell r="AB236" t="str">
            <v>NA</v>
          </cell>
          <cell r="AD236" t="str">
            <v>NA</v>
          </cell>
          <cell r="AE236">
            <v>0.026</v>
          </cell>
          <cell r="AF236" t="str">
            <v>R</v>
          </cell>
        </row>
        <row r="237">
          <cell r="A237" t="str">
            <v>Zinc</v>
          </cell>
          <cell r="C237">
            <v>7440666</v>
          </cell>
          <cell r="D237">
            <v>0.3</v>
          </cell>
          <cell r="E237" t="str">
            <v>I</v>
          </cell>
          <cell r="F237">
            <v>0.3</v>
          </cell>
          <cell r="H237" t="str">
            <v>NA</v>
          </cell>
          <cell r="J237" t="str">
            <v>NA</v>
          </cell>
          <cell r="L237">
            <v>0.3</v>
          </cell>
          <cell r="M237" t="str">
            <v>H</v>
          </cell>
          <cell r="N237">
            <v>0.3</v>
          </cell>
          <cell r="P237" t="str">
            <v>NA</v>
          </cell>
          <cell r="R237" t="str">
            <v>NA</v>
          </cell>
          <cell r="T237" t="str">
            <v>Blood</v>
          </cell>
          <cell r="V237" t="str">
            <v>NA</v>
          </cell>
          <cell r="X237" t="str">
            <v>NA</v>
          </cell>
          <cell r="Z237" t="str">
            <v>NA</v>
          </cell>
          <cell r="AB237" t="str">
            <v>NA</v>
          </cell>
          <cell r="AD237" t="str">
            <v>D</v>
          </cell>
          <cell r="AE237">
            <v>1</v>
          </cell>
        </row>
        <row r="238">
          <cell r="A238" t="str">
            <v>Zirconium</v>
          </cell>
          <cell r="C238">
            <v>7440677</v>
          </cell>
          <cell r="D238">
            <v>0.005</v>
          </cell>
          <cell r="E238" t="str">
            <v>(e)</v>
          </cell>
          <cell r="F238">
            <v>0.005</v>
          </cell>
          <cell r="H238">
            <v>0.01</v>
          </cell>
          <cell r="I238" t="str">
            <v>(e)</v>
          </cell>
          <cell r="J238" t="str">
            <v>NA</v>
          </cell>
          <cell r="L238" t="str">
            <v>NA</v>
          </cell>
          <cell r="N238" t="str">
            <v>NA</v>
          </cell>
          <cell r="P238" t="str">
            <v>NA</v>
          </cell>
          <cell r="R238" t="str">
            <v>NA</v>
          </cell>
          <cell r="T238" t="str">
            <v>NA</v>
          </cell>
          <cell r="V238" t="str">
            <v>NA</v>
          </cell>
          <cell r="X238" t="str">
            <v>NA</v>
          </cell>
          <cell r="Z238" t="str">
            <v>NA</v>
          </cell>
          <cell r="AB238" t="str">
            <v>NA</v>
          </cell>
          <cell r="AD238" t="str">
            <v>D</v>
          </cell>
          <cell r="AE238">
            <v>1</v>
          </cell>
        </row>
        <row r="240">
          <cell r="A240" t="str">
            <v>Inorganic Compounds</v>
          </cell>
        </row>
        <row r="241">
          <cell r="A241" t="str">
            <v>Ammonia</v>
          </cell>
          <cell r="C241">
            <v>7664417</v>
          </cell>
          <cell r="D241" t="str">
            <v>NA</v>
          </cell>
          <cell r="F241" t="str">
            <v>NA</v>
          </cell>
          <cell r="H241">
            <v>0.10010000000000001</v>
          </cell>
          <cell r="I241" t="str">
            <v>I</v>
          </cell>
          <cell r="J241">
            <v>0.028600000000000004</v>
          </cell>
          <cell r="L241" t="str">
            <v>NA</v>
          </cell>
          <cell r="N241" t="str">
            <v>NA</v>
          </cell>
          <cell r="P241">
            <v>0.10010000000000001</v>
          </cell>
          <cell r="Q241" t="str">
            <v>H</v>
          </cell>
          <cell r="V241" t="str">
            <v>NA</v>
          </cell>
          <cell r="X241" t="str">
            <v>NA</v>
          </cell>
          <cell r="Z241" t="str">
            <v>NA</v>
          </cell>
          <cell r="AB241" t="str">
            <v>NA</v>
          </cell>
          <cell r="AD241" t="str">
            <v>D</v>
          </cell>
          <cell r="AE241">
            <v>1</v>
          </cell>
        </row>
        <row r="242">
          <cell r="A242" t="str">
            <v>Cyanide</v>
          </cell>
          <cell r="C242">
            <v>57125</v>
          </cell>
          <cell r="D242">
            <v>0.02</v>
          </cell>
          <cell r="E242" t="str">
            <v>I</v>
          </cell>
          <cell r="F242">
            <v>0.0094</v>
          </cell>
          <cell r="H242" t="str">
            <v>NA</v>
          </cell>
          <cell r="J242" t="str">
            <v>NA</v>
          </cell>
          <cell r="L242">
            <v>0.02</v>
          </cell>
          <cell r="M242" t="str">
            <v>H</v>
          </cell>
          <cell r="N242">
            <v>0.0094</v>
          </cell>
          <cell r="P242" t="str">
            <v>NA</v>
          </cell>
          <cell r="R242" t="str">
            <v>NA</v>
          </cell>
          <cell r="V242" t="str">
            <v>NA</v>
          </cell>
          <cell r="X242" t="str">
            <v>NA</v>
          </cell>
          <cell r="Z242" t="str">
            <v>NA</v>
          </cell>
          <cell r="AB242" t="str">
            <v>NA</v>
          </cell>
          <cell r="AD242" t="str">
            <v>D</v>
          </cell>
          <cell r="AE242">
            <v>0.47</v>
          </cell>
          <cell r="AF242" t="str">
            <v>R</v>
          </cell>
        </row>
        <row r="243">
          <cell r="A243" t="str">
            <v>Fluoride</v>
          </cell>
          <cell r="C243">
            <v>16984488</v>
          </cell>
          <cell r="D243">
            <v>0.06</v>
          </cell>
          <cell r="E243" t="str">
            <v>I</v>
          </cell>
          <cell r="F243">
            <v>0.06</v>
          </cell>
          <cell r="H243" t="str">
            <v>NA</v>
          </cell>
          <cell r="J243" t="str">
            <v>NA</v>
          </cell>
          <cell r="L243" t="str">
            <v>NA</v>
          </cell>
          <cell r="N243" t="str">
            <v>NA</v>
          </cell>
          <cell r="P243" t="str">
            <v>NA</v>
          </cell>
          <cell r="R243" t="str">
            <v>NA</v>
          </cell>
          <cell r="V243" t="str">
            <v>NA</v>
          </cell>
          <cell r="X243" t="str">
            <v>NA</v>
          </cell>
          <cell r="Z243" t="str">
            <v>NA</v>
          </cell>
          <cell r="AB243" t="str">
            <v>NA</v>
          </cell>
          <cell r="AD243" t="str">
            <v>NA</v>
          </cell>
          <cell r="AE243">
            <v>1</v>
          </cell>
        </row>
        <row r="244">
          <cell r="A244" t="str">
            <v>Nitrogen, Nitrate (as N)</v>
          </cell>
          <cell r="C244">
            <v>14797558</v>
          </cell>
          <cell r="D244">
            <v>1.6</v>
          </cell>
          <cell r="E244" t="str">
            <v>I</v>
          </cell>
          <cell r="F244">
            <v>1.6</v>
          </cell>
          <cell r="H244" t="str">
            <v>NA</v>
          </cell>
          <cell r="J244" t="str">
            <v>NA</v>
          </cell>
          <cell r="L244" t="str">
            <v>NA</v>
          </cell>
          <cell r="N244" t="str">
            <v>NA</v>
          </cell>
          <cell r="P244" t="str">
            <v>NA</v>
          </cell>
          <cell r="R244" t="str">
            <v>NA</v>
          </cell>
          <cell r="V244" t="str">
            <v>NA</v>
          </cell>
          <cell r="X244" t="str">
            <v>NA</v>
          </cell>
          <cell r="Z244" t="str">
            <v>NA</v>
          </cell>
          <cell r="AB244" t="str">
            <v>NA</v>
          </cell>
          <cell r="AD244" t="str">
            <v>NA</v>
          </cell>
          <cell r="AE244">
            <v>1</v>
          </cell>
        </row>
        <row r="245">
          <cell r="A245" t="str">
            <v>Nitrogen, nitrate-nitrite</v>
          </cell>
          <cell r="C245" t="str">
            <v>NA</v>
          </cell>
          <cell r="D245">
            <v>0.1</v>
          </cell>
          <cell r="E245" t="str">
            <v>I</v>
          </cell>
          <cell r="F245">
            <v>0.1</v>
          </cell>
          <cell r="H245" t="str">
            <v>NA</v>
          </cell>
          <cell r="J245" t="str">
            <v>NA</v>
          </cell>
          <cell r="L245">
            <v>0.1</v>
          </cell>
          <cell r="M245" t="str">
            <v>H</v>
          </cell>
          <cell r="N245">
            <v>0.1</v>
          </cell>
          <cell r="P245" t="str">
            <v>NA</v>
          </cell>
          <cell r="R245" t="str">
            <v>NA</v>
          </cell>
          <cell r="V245" t="str">
            <v>NA</v>
          </cell>
          <cell r="X245" t="str">
            <v>NA</v>
          </cell>
          <cell r="Z245" t="str">
            <v>NA</v>
          </cell>
          <cell r="AB245" t="str">
            <v>NA</v>
          </cell>
          <cell r="AD245" t="str">
            <v>NA</v>
          </cell>
          <cell r="AE245">
            <v>1</v>
          </cell>
        </row>
        <row r="246">
          <cell r="A246" t="str">
            <v>Nitrite</v>
          </cell>
          <cell r="C246">
            <v>14797650</v>
          </cell>
          <cell r="D246">
            <v>0.1</v>
          </cell>
          <cell r="E246" t="str">
            <v>I</v>
          </cell>
          <cell r="F246">
            <v>0.1</v>
          </cell>
          <cell r="H246" t="str">
            <v>NA</v>
          </cell>
          <cell r="J246" t="str">
            <v>NA</v>
          </cell>
          <cell r="L246">
            <v>0.1</v>
          </cell>
          <cell r="M246" t="str">
            <v>H</v>
          </cell>
          <cell r="N246">
            <v>0.1</v>
          </cell>
          <cell r="P246" t="str">
            <v>NA</v>
          </cell>
          <cell r="R246" t="str">
            <v>NA</v>
          </cell>
          <cell r="V246" t="str">
            <v>NA</v>
          </cell>
          <cell r="X246" t="str">
            <v>NA</v>
          </cell>
          <cell r="Z246" t="str">
            <v>NA</v>
          </cell>
          <cell r="AB246" t="str">
            <v>NA</v>
          </cell>
          <cell r="AD246" t="str">
            <v>NA</v>
          </cell>
          <cell r="AE246">
            <v>1</v>
          </cell>
        </row>
        <row r="247">
          <cell r="A247" t="str">
            <v>Perchlorate</v>
          </cell>
          <cell r="C247">
            <v>7601903</v>
          </cell>
          <cell r="D247" t="str">
            <v>NA</v>
          </cell>
          <cell r="F247" t="str">
            <v>NA</v>
          </cell>
          <cell r="H247" t="str">
            <v>NA</v>
          </cell>
          <cell r="J247" t="str">
            <v>NA</v>
          </cell>
          <cell r="L247" t="str">
            <v>NA</v>
          </cell>
          <cell r="N247" t="str">
            <v>NA</v>
          </cell>
          <cell r="P247" t="str">
            <v>NA</v>
          </cell>
          <cell r="R247" t="str">
            <v>NA</v>
          </cell>
          <cell r="V247" t="str">
            <v>NA</v>
          </cell>
          <cell r="X247" t="str">
            <v>NA</v>
          </cell>
          <cell r="Z247" t="str">
            <v>NA</v>
          </cell>
          <cell r="AB247" t="str">
            <v>NA</v>
          </cell>
          <cell r="AD247" t="str">
            <v>NA</v>
          </cell>
          <cell r="AE247">
            <v>1</v>
          </cell>
        </row>
        <row r="250">
          <cell r="A250" t="str">
            <v>(a)</v>
          </cell>
          <cell r="B250" t="str">
            <v>Dermal RfD = Oral RfD x Oral Absorption</v>
          </cell>
        </row>
        <row r="251">
          <cell r="A251" t="str">
            <v>(b)</v>
          </cell>
          <cell r="B251" t="str">
            <v>Dermal CSF = Oral CSF/Oral Absorption</v>
          </cell>
        </row>
      </sheetData>
      <sheetData sheetId="15">
        <row r="4">
          <cell r="W4" t="str">
            <v>TCLP</v>
          </cell>
          <cell r="Y4" t="str">
            <v>Calculate</v>
          </cell>
        </row>
        <row r="5">
          <cell r="W5" t="str">
            <v>Regulatory</v>
          </cell>
          <cell r="Y5" t="str">
            <v>Soil</v>
          </cell>
        </row>
        <row r="7">
          <cell r="W7" t="str">
            <v>TCLP</v>
          </cell>
          <cell r="Z7" t="str">
            <v>Dermal</v>
          </cell>
          <cell r="AD7" t="str">
            <v>Permeability</v>
          </cell>
          <cell r="AF7" t="str">
            <v>Molecular</v>
          </cell>
          <cell r="AT7" t="str">
            <v>Chemical</v>
          </cell>
        </row>
        <row r="8">
          <cell r="C8" t="str">
            <v>H</v>
          </cell>
          <cell r="E8" t="str">
            <v>H'</v>
          </cell>
          <cell r="G8" t="str">
            <v>Koc</v>
          </cell>
          <cell r="I8" t="str">
            <v>Di</v>
          </cell>
          <cell r="K8" t="str">
            <v>Dw</v>
          </cell>
          <cell r="M8" t="str">
            <v>Kd</v>
          </cell>
          <cell r="O8" t="str">
            <v>S</v>
          </cell>
          <cell r="Q8" t="str">
            <v>BCF</v>
          </cell>
          <cell r="S8" t="str">
            <v>log Kow</v>
          </cell>
          <cell r="U8" t="str">
            <v>MCL</v>
          </cell>
          <cell r="W8" t="str">
            <v>Level</v>
          </cell>
          <cell r="Y8" t="str">
            <v>Saturation?</v>
          </cell>
          <cell r="Z8" t="str">
            <v>Absorption</v>
          </cell>
          <cell r="AD8" t="str">
            <v>Constant</v>
          </cell>
          <cell r="AF8" t="str">
            <v>Weight</v>
          </cell>
          <cell r="AH8" t="str">
            <v>B</v>
          </cell>
          <cell r="AJ8" t="str">
            <v>tau</v>
          </cell>
          <cell r="AL8" t="str">
            <v>t*</v>
          </cell>
          <cell r="AN8" t="str">
            <v>FA</v>
          </cell>
          <cell r="AP8" t="str">
            <v>b_</v>
          </cell>
          <cell r="AR8" t="str">
            <v>c_</v>
          </cell>
          <cell r="AT8" t="str">
            <v>Volatile?</v>
          </cell>
          <cell r="AU8" t="str">
            <v>DA</v>
          </cell>
          <cell r="AV8" t="str">
            <v>VF_res</v>
          </cell>
          <cell r="AW8" t="str">
            <v>VF_child</v>
          </cell>
          <cell r="AX8" t="str">
            <v>VF_iw</v>
          </cell>
          <cell r="AY8" t="str">
            <v>VF_cw</v>
          </cell>
          <cell r="AZ8" t="str">
            <v>DAevent_res</v>
          </cell>
          <cell r="BA8" t="str">
            <v>DAevent_child</v>
          </cell>
          <cell r="BB8" t="str">
            <v>DAevent_cw</v>
          </cell>
          <cell r="BC8" t="str">
            <v>VF_fw</v>
          </cell>
          <cell r="BD8" t="str">
            <v>VF_pw</v>
          </cell>
          <cell r="BE8" t="str">
            <v>VF_pi</v>
          </cell>
        </row>
        <row r="9">
          <cell r="C9" t="str">
            <v>(atm-m3/mol)</v>
          </cell>
          <cell r="E9" t="str">
            <v>(unitless)</v>
          </cell>
          <cell r="G9" t="str">
            <v>(L/kg)</v>
          </cell>
          <cell r="I9" t="str">
            <v>(cm2/s)</v>
          </cell>
          <cell r="K9" t="str">
            <v>(cm2/s)</v>
          </cell>
          <cell r="M9" t="str">
            <v>(cm3/g)</v>
          </cell>
          <cell r="O9" t="str">
            <v>(mg/L-water)</v>
          </cell>
          <cell r="Q9" t="str">
            <v>(L/kg)</v>
          </cell>
          <cell r="S9" t="str">
            <v>(unitless)</v>
          </cell>
          <cell r="U9" t="str">
            <v>(mg/L)</v>
          </cell>
          <cell r="W9" t="str">
            <v>(mg/L)</v>
          </cell>
          <cell r="Z9" t="str">
            <v>(unitless)</v>
          </cell>
          <cell r="AD9" t="str">
            <v>(Kp; cm/hour)</v>
          </cell>
          <cell r="AF9" t="str">
            <v>(g/mol)</v>
          </cell>
          <cell r="AH9" t="str">
            <v>(unitless)</v>
          </cell>
          <cell r="AJ9" t="str">
            <v>(hr)</v>
          </cell>
          <cell r="AL9" t="str">
            <v>(hr)</v>
          </cell>
          <cell r="AN9" t="str">
            <v>(unitless)</v>
          </cell>
          <cell r="AU9" t="str">
            <v>(cm2/s)</v>
          </cell>
          <cell r="AV9" t="str">
            <v>(m3/kg)</v>
          </cell>
          <cell r="AX9" t="str">
            <v>(m3/kg)</v>
          </cell>
          <cell r="AY9" t="str">
            <v>(m3/kg)</v>
          </cell>
          <cell r="AZ9" t="str">
            <v>(mg/cm2-event)</v>
          </cell>
          <cell r="BA9" t="str">
            <v>(mg/cm2-event)</v>
          </cell>
          <cell r="BB9" t="str">
            <v>(mg/cm2-event)</v>
          </cell>
          <cell r="BC9" t="str">
            <v>(m3/kg)</v>
          </cell>
          <cell r="BD9" t="str">
            <v>(m3/kg)</v>
          </cell>
          <cell r="BE9" t="str">
            <v>(m3/kg)</v>
          </cell>
        </row>
        <row r="10">
          <cell r="A10">
            <v>1</v>
          </cell>
          <cell r="B10">
            <v>2</v>
          </cell>
          <cell r="C10">
            <v>3</v>
          </cell>
          <cell r="D10">
            <v>4</v>
          </cell>
          <cell r="E10">
            <v>5</v>
          </cell>
          <cell r="F10">
            <v>6</v>
          </cell>
          <cell r="G10">
            <v>7</v>
          </cell>
          <cell r="H10">
            <v>8</v>
          </cell>
          <cell r="I10">
            <v>9</v>
          </cell>
          <cell r="J10">
            <v>10</v>
          </cell>
          <cell r="K10">
            <v>11</v>
          </cell>
          <cell r="L10">
            <v>12</v>
          </cell>
          <cell r="M10">
            <v>13</v>
          </cell>
          <cell r="N10">
            <v>14</v>
          </cell>
          <cell r="O10">
            <v>15</v>
          </cell>
          <cell r="P10">
            <v>16</v>
          </cell>
          <cell r="Q10">
            <v>17</v>
          </cell>
          <cell r="R10">
            <v>18</v>
          </cell>
          <cell r="S10">
            <v>19</v>
          </cell>
          <cell r="T10">
            <v>20</v>
          </cell>
          <cell r="U10">
            <v>21</v>
          </cell>
          <cell r="V10">
            <v>22</v>
          </cell>
          <cell r="W10">
            <v>23</v>
          </cell>
          <cell r="X10">
            <v>24</v>
          </cell>
          <cell r="Y10">
            <v>25</v>
          </cell>
          <cell r="Z10">
            <v>26</v>
          </cell>
          <cell r="AA10">
            <v>27</v>
          </cell>
          <cell r="AB10">
            <v>28</v>
          </cell>
          <cell r="AC10">
            <v>29</v>
          </cell>
          <cell r="AD10">
            <v>30</v>
          </cell>
          <cell r="AE10">
            <v>31</v>
          </cell>
          <cell r="AF10">
            <v>32</v>
          </cell>
          <cell r="AG10">
            <v>33</v>
          </cell>
          <cell r="AH10">
            <v>34</v>
          </cell>
          <cell r="AI10">
            <v>35</v>
          </cell>
          <cell r="AJ10">
            <v>36</v>
          </cell>
          <cell r="AK10">
            <v>37</v>
          </cell>
          <cell r="AL10">
            <v>38</v>
          </cell>
          <cell r="AM10">
            <v>39</v>
          </cell>
          <cell r="AN10">
            <v>40</v>
          </cell>
          <cell r="AO10">
            <v>41</v>
          </cell>
          <cell r="AP10">
            <v>42</v>
          </cell>
          <cell r="AQ10">
            <v>43</v>
          </cell>
          <cell r="AR10">
            <v>44</v>
          </cell>
          <cell r="AS10">
            <v>45</v>
          </cell>
          <cell r="AT10">
            <v>46</v>
          </cell>
          <cell r="AU10">
            <v>47</v>
          </cell>
          <cell r="AV10">
            <v>48</v>
          </cell>
          <cell r="AW10">
            <v>49</v>
          </cell>
          <cell r="AX10">
            <v>50</v>
          </cell>
          <cell r="AY10">
            <v>51</v>
          </cell>
          <cell r="AZ10">
            <v>52</v>
          </cell>
          <cell r="BA10">
            <v>53</v>
          </cell>
          <cell r="BB10">
            <v>54</v>
          </cell>
          <cell r="BC10">
            <v>55</v>
          </cell>
          <cell r="BD10">
            <v>56</v>
          </cell>
          <cell r="BE10">
            <v>57</v>
          </cell>
        </row>
        <row r="16">
          <cell r="A16" t="str">
            <v>VOCs</v>
          </cell>
        </row>
        <row r="17">
          <cell r="A17" t="str">
            <v>1,1,1-Trichloroethane</v>
          </cell>
          <cell r="C17">
            <v>0.01719512195121951</v>
          </cell>
          <cell r="E17">
            <v>0.705</v>
          </cell>
          <cell r="G17">
            <v>110</v>
          </cell>
          <cell r="I17">
            <v>0.078</v>
          </cell>
          <cell r="K17">
            <v>8.8E-06</v>
          </cell>
          <cell r="M17">
            <v>0.66</v>
          </cell>
          <cell r="O17">
            <v>1330</v>
          </cell>
          <cell r="Q17">
            <v>45.16479049291122</v>
          </cell>
          <cell r="S17">
            <v>2.48</v>
          </cell>
          <cell r="Z17">
            <v>0.01</v>
          </cell>
          <cell r="AA17" t="str">
            <v>D</v>
          </cell>
          <cell r="AD17">
            <v>0.013</v>
          </cell>
          <cell r="AE17" t="str">
            <v>D</v>
          </cell>
          <cell r="AF17">
            <v>133</v>
          </cell>
          <cell r="AH17">
            <v>0.1</v>
          </cell>
          <cell r="AI17" t="str">
            <v>D</v>
          </cell>
          <cell r="AJ17">
            <v>0.6</v>
          </cell>
          <cell r="AK17" t="str">
            <v>D</v>
          </cell>
          <cell r="AL17">
            <v>1.43</v>
          </cell>
          <cell r="AM17" t="str">
            <v>D</v>
          </cell>
          <cell r="AN17">
            <v>1</v>
          </cell>
          <cell r="AO17" t="str">
            <v>D</v>
          </cell>
          <cell r="AP17" t="str">
            <v>NC</v>
          </cell>
          <cell r="AR17" t="str">
            <v>NC</v>
          </cell>
          <cell r="AT17" t="str">
            <v>yes</v>
          </cell>
          <cell r="AU17">
            <v>0.0032791103246627954</v>
          </cell>
          <cell r="AX17" t="e">
            <v>#REF!</v>
          </cell>
        </row>
        <row r="18">
          <cell r="A18" t="str">
            <v>1,1,2-Trichloroethane</v>
          </cell>
          <cell r="C18">
            <v>0.0009130000000000001</v>
          </cell>
          <cell r="E18">
            <v>0.037433</v>
          </cell>
          <cell r="G18">
            <v>50.1</v>
          </cell>
          <cell r="I18">
            <v>0.078</v>
          </cell>
          <cell r="K18">
            <v>8.8E-06</v>
          </cell>
          <cell r="M18">
            <v>0.30060000000000003</v>
          </cell>
          <cell r="O18">
            <v>4420</v>
          </cell>
          <cell r="Q18">
            <v>21.281390459827122</v>
          </cell>
          <cell r="S18">
            <v>2.05</v>
          </cell>
          <cell r="Z18">
            <v>0.01</v>
          </cell>
          <cell r="AA18" t="str">
            <v>D</v>
          </cell>
          <cell r="AD18">
            <v>0.0064</v>
          </cell>
          <cell r="AE18" t="str">
            <v>D</v>
          </cell>
          <cell r="AF18">
            <v>133</v>
          </cell>
          <cell r="AH18">
            <v>0</v>
          </cell>
          <cell r="AI18" t="str">
            <v>D</v>
          </cell>
          <cell r="AJ18">
            <v>0.6</v>
          </cell>
          <cell r="AK18" t="str">
            <v>D</v>
          </cell>
          <cell r="AL18">
            <v>1.43</v>
          </cell>
          <cell r="AM18" t="str">
            <v>D</v>
          </cell>
          <cell r="AN18">
            <v>1</v>
          </cell>
          <cell r="AO18" t="str">
            <v>D</v>
          </cell>
          <cell r="AP18" t="str">
            <v>NC</v>
          </cell>
          <cell r="AR18" t="str">
            <v>NC</v>
          </cell>
          <cell r="AT18" t="str">
            <v>yes</v>
          </cell>
          <cell r="AU18">
            <v>0.0003816974148642174</v>
          </cell>
          <cell r="AX18" t="e">
            <v>#REF!</v>
          </cell>
        </row>
        <row r="19">
          <cell r="A19" t="str">
            <v>1,1,2-Trichlorotrifluoroethane</v>
          </cell>
          <cell r="C19">
            <v>0.53</v>
          </cell>
          <cell r="E19">
            <v>21.73</v>
          </cell>
          <cell r="F19" t="str">
            <v>k</v>
          </cell>
          <cell r="G19">
            <v>789</v>
          </cell>
          <cell r="H19" t="str">
            <v>j</v>
          </cell>
          <cell r="I19">
            <v>0.058007</v>
          </cell>
          <cell r="K19">
            <v>1E-05</v>
          </cell>
          <cell r="M19">
            <v>4.734</v>
          </cell>
          <cell r="O19">
            <v>170</v>
          </cell>
          <cell r="Q19">
            <v>0.5888436553555889</v>
          </cell>
          <cell r="Z19">
            <v>0.01</v>
          </cell>
          <cell r="AA19" t="str">
            <v>D</v>
          </cell>
          <cell r="AF19">
            <v>187.38</v>
          </cell>
          <cell r="AT19" t="str">
            <v>yes</v>
          </cell>
          <cell r="AU19">
            <v>0.007505350661832308</v>
          </cell>
          <cell r="AX19" t="e">
            <v>#REF!</v>
          </cell>
        </row>
        <row r="20">
          <cell r="A20" t="str">
            <v>1,1-Dichloroethane</v>
          </cell>
          <cell r="C20">
            <v>0.005609756097560976</v>
          </cell>
          <cell r="E20">
            <v>0.23</v>
          </cell>
          <cell r="G20">
            <v>31.6</v>
          </cell>
          <cell r="I20">
            <v>0.0742</v>
          </cell>
          <cell r="K20">
            <v>1.05E-05</v>
          </cell>
          <cell r="M20">
            <v>0.18960000000000002</v>
          </cell>
          <cell r="O20">
            <v>5060</v>
          </cell>
          <cell r="Q20">
            <v>13.502058956622399</v>
          </cell>
          <cell r="S20">
            <v>1.79</v>
          </cell>
          <cell r="Z20">
            <v>0.01</v>
          </cell>
          <cell r="AA20" t="str">
            <v>D</v>
          </cell>
          <cell r="AD20">
            <v>0.0067</v>
          </cell>
          <cell r="AE20" t="str">
            <v>D</v>
          </cell>
          <cell r="AF20">
            <v>99</v>
          </cell>
          <cell r="AH20">
            <v>0</v>
          </cell>
          <cell r="AI20" t="str">
            <v>D</v>
          </cell>
          <cell r="AJ20">
            <v>0.38</v>
          </cell>
          <cell r="AK20" t="str">
            <v>D</v>
          </cell>
          <cell r="AL20">
            <v>0.92</v>
          </cell>
          <cell r="AM20" t="str">
            <v>D</v>
          </cell>
          <cell r="AN20">
            <v>1</v>
          </cell>
          <cell r="AO20" t="str">
            <v>D</v>
          </cell>
          <cell r="AP20" t="str">
            <v>NC</v>
          </cell>
          <cell r="AR20" t="str">
            <v>NC</v>
          </cell>
          <cell r="AT20" t="str">
            <v>yes</v>
          </cell>
          <cell r="AU20">
            <v>0.0027294547027594475</v>
          </cell>
          <cell r="AX20" t="e">
            <v>#REF!</v>
          </cell>
        </row>
        <row r="21">
          <cell r="A21" t="str">
            <v>1,1-Dichloroethene</v>
          </cell>
          <cell r="C21">
            <v>0.02609756097560976</v>
          </cell>
          <cell r="E21">
            <v>1.07</v>
          </cell>
          <cell r="G21">
            <v>58.9</v>
          </cell>
          <cell r="I21">
            <v>0.09</v>
          </cell>
          <cell r="K21">
            <v>1.04E-05</v>
          </cell>
          <cell r="M21">
            <v>0.3534</v>
          </cell>
          <cell r="O21">
            <v>2250</v>
          </cell>
          <cell r="Q21">
            <v>24.47935666196068</v>
          </cell>
          <cell r="S21">
            <v>2.13</v>
          </cell>
          <cell r="Z21">
            <v>0.01</v>
          </cell>
          <cell r="AA21" t="str">
            <v>D</v>
          </cell>
          <cell r="AD21">
            <v>0.0067</v>
          </cell>
          <cell r="AE21" t="str">
            <v>D</v>
          </cell>
          <cell r="AF21">
            <v>97</v>
          </cell>
          <cell r="AH21">
            <v>0</v>
          </cell>
          <cell r="AI21" t="str">
            <v>D</v>
          </cell>
          <cell r="AJ21">
            <v>0.38</v>
          </cell>
          <cell r="AK21" t="str">
            <v>D</v>
          </cell>
          <cell r="AL21">
            <v>0.92</v>
          </cell>
          <cell r="AM21" t="str">
            <v>D</v>
          </cell>
          <cell r="AN21">
            <v>1</v>
          </cell>
          <cell r="AO21" t="str">
            <v>D</v>
          </cell>
          <cell r="AP21" t="str">
            <v>NC</v>
          </cell>
          <cell r="AR21" t="str">
            <v>NC</v>
          </cell>
          <cell r="AT21" t="str">
            <v>yes</v>
          </cell>
          <cell r="AU21">
            <v>0.007821587848585063</v>
          </cell>
          <cell r="AX21" t="e">
            <v>#REF!</v>
          </cell>
        </row>
        <row r="22">
          <cell r="A22" t="str">
            <v>1,1-Dichloropropene</v>
          </cell>
          <cell r="C22">
            <v>0.01770731707317073</v>
          </cell>
          <cell r="D22" t="str">
            <v>p</v>
          </cell>
          <cell r="E22">
            <v>0.726</v>
          </cell>
          <cell r="F22" t="str">
            <v>p</v>
          </cell>
          <cell r="G22">
            <v>45.7</v>
          </cell>
          <cell r="H22" t="str">
            <v>p</v>
          </cell>
          <cell r="I22">
            <v>0.0626</v>
          </cell>
          <cell r="J22" t="str">
            <v>p</v>
          </cell>
          <cell r="K22">
            <v>1E-05</v>
          </cell>
          <cell r="L22" t="str">
            <v>p</v>
          </cell>
          <cell r="M22">
            <v>0.2742</v>
          </cell>
          <cell r="N22" t="str">
            <v>p</v>
          </cell>
          <cell r="O22">
            <v>2800</v>
          </cell>
          <cell r="P22" t="str">
            <v>p</v>
          </cell>
          <cell r="Q22" t="str">
            <v>NA</v>
          </cell>
          <cell r="S22">
            <v>2</v>
          </cell>
          <cell r="T22" t="str">
            <v>p</v>
          </cell>
          <cell r="Z22">
            <v>0.01</v>
          </cell>
          <cell r="AA22" t="str">
            <v>D</v>
          </cell>
          <cell r="AD22">
            <v>0.0043</v>
          </cell>
          <cell r="AE22" t="str">
            <v>D, p</v>
          </cell>
          <cell r="AF22">
            <v>110.97</v>
          </cell>
          <cell r="AH22">
            <v>0</v>
          </cell>
          <cell r="AI22" t="str">
            <v>D, p</v>
          </cell>
          <cell r="AJ22">
            <v>0.45</v>
          </cell>
          <cell r="AK22" t="str">
            <v>D, p</v>
          </cell>
          <cell r="AL22">
            <v>1.07</v>
          </cell>
          <cell r="AM22" t="str">
            <v>D, p</v>
          </cell>
          <cell r="AN22">
            <v>1</v>
          </cell>
          <cell r="AO22" t="str">
            <v>D, p</v>
          </cell>
          <cell r="AP22" t="str">
            <v>NC</v>
          </cell>
          <cell r="AR22" t="str">
            <v>NC</v>
          </cell>
          <cell r="AT22" t="str">
            <v>yes</v>
          </cell>
          <cell r="AU22">
            <v>0.004732602338979982</v>
          </cell>
          <cell r="AX22" t="e">
            <v>#REF!</v>
          </cell>
        </row>
        <row r="23">
          <cell r="A23" t="str">
            <v>1,2,3-Trichlorobenzene</v>
          </cell>
          <cell r="C23">
            <v>0.00125</v>
          </cell>
          <cell r="D23" t="str">
            <v>e</v>
          </cell>
          <cell r="E23">
            <v>0.051250000000000004</v>
          </cell>
          <cell r="F23" t="str">
            <v>k</v>
          </cell>
          <cell r="G23">
            <v>1460</v>
          </cell>
          <cell r="H23" t="str">
            <v>j</v>
          </cell>
          <cell r="I23">
            <v>0.064</v>
          </cell>
          <cell r="J23" t="str">
            <v>i</v>
          </cell>
          <cell r="K23">
            <v>1E-05</v>
          </cell>
          <cell r="L23" t="str">
            <v>m</v>
          </cell>
          <cell r="M23">
            <v>8.76</v>
          </cell>
          <cell r="O23">
            <v>18</v>
          </cell>
          <cell r="P23" t="str">
            <v>e</v>
          </cell>
          <cell r="S23">
            <v>4.05</v>
          </cell>
          <cell r="T23" t="str">
            <v>e</v>
          </cell>
          <cell r="Z23">
            <v>0.01</v>
          </cell>
          <cell r="AA23" t="str">
            <v>D</v>
          </cell>
          <cell r="AD23">
            <v>0.07187866460688809</v>
          </cell>
          <cell r="AE23" t="str">
            <v>(C)D</v>
          </cell>
          <cell r="AF23">
            <v>181.5</v>
          </cell>
          <cell r="AH23">
            <v>0.4</v>
          </cell>
          <cell r="AI23" t="str">
            <v>(C)D</v>
          </cell>
          <cell r="AJ23">
            <v>1.0904086777586879</v>
          </cell>
          <cell r="AK23" t="str">
            <v>(C)D</v>
          </cell>
          <cell r="AL23">
            <v>2.6169808266208507</v>
          </cell>
          <cell r="AM23" t="str">
            <v>(C)D</v>
          </cell>
          <cell r="AN23">
            <v>1</v>
          </cell>
          <cell r="AO23" t="str">
            <v>D</v>
          </cell>
          <cell r="AP23">
            <v>0.6103124052168634</v>
          </cell>
          <cell r="AQ23" t="str">
            <v>(C)D</v>
          </cell>
          <cell r="AR23">
            <v>0.6380952380952383</v>
          </cell>
          <cell r="AS23" t="str">
            <v>(C)D</v>
          </cell>
          <cell r="AT23" t="str">
            <v>yes</v>
          </cell>
          <cell r="AU23">
            <v>1.9708918439361668E-05</v>
          </cell>
          <cell r="AX23" t="e">
            <v>#REF!</v>
          </cell>
        </row>
        <row r="24">
          <cell r="A24" t="str">
            <v>1,2,3-Trimethylbenzene</v>
          </cell>
          <cell r="C24">
            <v>0.00877</v>
          </cell>
          <cell r="E24">
            <v>0.35957</v>
          </cell>
          <cell r="F24" t="str">
            <v>c</v>
          </cell>
          <cell r="G24">
            <v>1208</v>
          </cell>
          <cell r="H24" t="str">
            <v>h</v>
          </cell>
          <cell r="I24">
            <v>0.0626</v>
          </cell>
          <cell r="J24" t="str">
            <v>d</v>
          </cell>
          <cell r="K24">
            <v>1E-05</v>
          </cell>
          <cell r="M24">
            <v>7.248</v>
          </cell>
          <cell r="O24">
            <v>107</v>
          </cell>
          <cell r="P24" t="str">
            <v>c</v>
          </cell>
          <cell r="Q24">
            <v>356.12298094276235</v>
          </cell>
          <cell r="S24">
            <v>3.66</v>
          </cell>
          <cell r="T24" t="str">
            <v>f</v>
          </cell>
          <cell r="Z24">
            <v>0.01</v>
          </cell>
          <cell r="AA24" t="str">
            <v>D</v>
          </cell>
          <cell r="AF24">
            <v>181.5</v>
          </cell>
          <cell r="AT24" t="str">
            <v>yes</v>
          </cell>
          <cell r="AU24">
            <v>0.00016171385164812205</v>
          </cell>
          <cell r="AX24" t="e">
            <v>#REF!</v>
          </cell>
        </row>
        <row r="25">
          <cell r="A25" t="str">
            <v>1,2,4-Trichlorobenzene</v>
          </cell>
          <cell r="C25">
            <v>0.0014195121951219513</v>
          </cell>
          <cell r="E25">
            <v>0.0582</v>
          </cell>
          <cell r="G25">
            <v>1780</v>
          </cell>
          <cell r="I25">
            <v>0.03</v>
          </cell>
          <cell r="K25">
            <v>8.23E-06</v>
          </cell>
          <cell r="M25">
            <v>10.68</v>
          </cell>
          <cell r="O25">
            <v>300</v>
          </cell>
          <cell r="Q25">
            <v>657.0523909635543</v>
          </cell>
          <cell r="S25">
            <v>4.01</v>
          </cell>
          <cell r="Z25">
            <v>0.01</v>
          </cell>
          <cell r="AA25" t="str">
            <v>D</v>
          </cell>
          <cell r="AD25">
            <v>0.066</v>
          </cell>
          <cell r="AE25" t="str">
            <v>D</v>
          </cell>
          <cell r="AF25">
            <v>181.5</v>
          </cell>
          <cell r="AH25">
            <v>0.3</v>
          </cell>
          <cell r="AI25" t="str">
            <v>D</v>
          </cell>
          <cell r="AJ25">
            <v>1.11</v>
          </cell>
          <cell r="AK25" t="str">
            <v>D</v>
          </cell>
          <cell r="AL25">
            <v>2.66</v>
          </cell>
          <cell r="AM25" t="str">
            <v>D</v>
          </cell>
          <cell r="AN25">
            <v>1</v>
          </cell>
          <cell r="AO25" t="str">
            <v>D</v>
          </cell>
          <cell r="AP25" t="str">
            <v>NC</v>
          </cell>
          <cell r="AR25" t="str">
            <v>NC</v>
          </cell>
          <cell r="AT25" t="str">
            <v>yes</v>
          </cell>
          <cell r="AU25">
            <v>8.625135451272094E-06</v>
          </cell>
          <cell r="AX25" t="e">
            <v>#REF!</v>
          </cell>
        </row>
        <row r="26">
          <cell r="A26" t="str">
            <v>1,2,4-Trimethylbenzene</v>
          </cell>
          <cell r="C26">
            <v>0.00616</v>
          </cell>
          <cell r="D26" t="str">
            <v>e</v>
          </cell>
          <cell r="E26">
            <v>0.25256</v>
          </cell>
          <cell r="F26" t="str">
            <v>k</v>
          </cell>
          <cell r="G26">
            <v>1269</v>
          </cell>
          <cell r="H26" t="str">
            <v>h</v>
          </cell>
          <cell r="I26">
            <v>0.0626</v>
          </cell>
          <cell r="J26" t="str">
            <v>i</v>
          </cell>
          <cell r="K26">
            <v>1E-05</v>
          </cell>
          <cell r="M26">
            <v>7.614</v>
          </cell>
          <cell r="O26">
            <v>107</v>
          </cell>
          <cell r="P26" t="str">
            <v>c</v>
          </cell>
          <cell r="Q26">
            <v>439.3392456444763</v>
          </cell>
          <cell r="S26">
            <v>3.78</v>
          </cell>
          <cell r="T26" t="str">
            <v>f</v>
          </cell>
          <cell r="Z26">
            <v>0.01</v>
          </cell>
          <cell r="AA26" t="str">
            <v>D</v>
          </cell>
          <cell r="AD26">
            <v>0.10513225989684233</v>
          </cell>
          <cell r="AE26" t="str">
            <v>(C)D</v>
          </cell>
          <cell r="AF26">
            <v>120.19</v>
          </cell>
          <cell r="AH26">
            <v>0.4</v>
          </cell>
          <cell r="AI26" t="str">
            <v>(C)D</v>
          </cell>
          <cell r="AJ26">
            <v>0.4945990741596963</v>
          </cell>
          <cell r="AK26" t="str">
            <v>(C)D</v>
          </cell>
          <cell r="AL26">
            <v>1.187037777983271</v>
          </cell>
          <cell r="AM26" t="str">
            <v>(C)D</v>
          </cell>
          <cell r="AN26">
            <v>1</v>
          </cell>
          <cell r="AO26" t="str">
            <v>D</v>
          </cell>
          <cell r="AP26">
            <v>0.6103124052168634</v>
          </cell>
          <cell r="AQ26" t="str">
            <v>(C)D</v>
          </cell>
          <cell r="AR26">
            <v>0.6380952380952383</v>
          </cell>
          <cell r="AS26" t="str">
            <v>(C)D</v>
          </cell>
          <cell r="AT26" t="str">
            <v>yes</v>
          </cell>
          <cell r="AU26">
            <v>0.00010852974244980307</v>
          </cell>
          <cell r="AX26" t="e">
            <v>#REF!</v>
          </cell>
        </row>
        <row r="27">
          <cell r="A27" t="str">
            <v>1,2-Dibromo-3-chloropropane</v>
          </cell>
          <cell r="C27">
            <v>0.00015</v>
          </cell>
          <cell r="D27" t="str">
            <v>e</v>
          </cell>
          <cell r="E27">
            <v>0.006149999999999999</v>
          </cell>
          <cell r="F27" t="str">
            <v>k</v>
          </cell>
          <cell r="G27">
            <v>161.0658839937426</v>
          </cell>
          <cell r="H27" t="str">
            <v>j</v>
          </cell>
          <cell r="I27">
            <v>0.06197217546122384</v>
          </cell>
          <cell r="J27" t="str">
            <v>i</v>
          </cell>
          <cell r="K27">
            <v>1E-05</v>
          </cell>
          <cell r="L27" t="str">
            <v>m</v>
          </cell>
          <cell r="M27">
            <v>0.9663953039624557</v>
          </cell>
          <cell r="O27">
            <v>1230</v>
          </cell>
          <cell r="P27" t="str">
            <v>e</v>
          </cell>
          <cell r="Q27">
            <v>11</v>
          </cell>
          <cell r="R27" t="str">
            <v>e</v>
          </cell>
          <cell r="S27">
            <v>2.96</v>
          </cell>
          <cell r="T27" t="str">
            <v>e</v>
          </cell>
          <cell r="Z27">
            <v>0.01</v>
          </cell>
          <cell r="AA27" t="str">
            <v>D</v>
          </cell>
          <cell r="AD27">
            <v>0.006760580680335026</v>
          </cell>
          <cell r="AE27" t="str">
            <v>(C)D</v>
          </cell>
          <cell r="AF27">
            <v>236.36</v>
          </cell>
          <cell r="AH27">
            <v>0</v>
          </cell>
          <cell r="AI27" t="str">
            <v>(C)D</v>
          </cell>
          <cell r="AJ27">
            <v>2.2121027674028793</v>
          </cell>
          <cell r="AK27" t="str">
            <v>(C)D</v>
          </cell>
          <cell r="AL27">
            <v>5.30904664176691</v>
          </cell>
          <cell r="AM27" t="str">
            <v>(C)D</v>
          </cell>
          <cell r="AN27">
            <v>1</v>
          </cell>
          <cell r="AO27" t="str">
            <v>D</v>
          </cell>
          <cell r="AP27">
            <v>0.3036093418259023</v>
          </cell>
          <cell r="AQ27" t="str">
            <v>(C)D</v>
          </cell>
          <cell r="AR27">
            <v>0.3333333333333333</v>
          </cell>
          <cell r="AS27" t="str">
            <v>(C)D</v>
          </cell>
          <cell r="AT27" t="str">
            <v>yes</v>
          </cell>
          <cell r="AU27">
            <v>1.907987855805869E-05</v>
          </cell>
          <cell r="AX27" t="e">
            <v>#REF!</v>
          </cell>
        </row>
        <row r="28">
          <cell r="A28" t="str">
            <v>1,2-Dichlorobenzene</v>
          </cell>
          <cell r="C28">
            <v>0.0019</v>
          </cell>
          <cell r="E28">
            <v>0.0779</v>
          </cell>
          <cell r="G28">
            <v>617</v>
          </cell>
          <cell r="I28">
            <v>0.069</v>
          </cell>
          <cell r="K28">
            <v>7.9E-06</v>
          </cell>
          <cell r="M28">
            <v>3.702</v>
          </cell>
          <cell r="O28">
            <v>156</v>
          </cell>
          <cell r="Q28">
            <v>238.12226232768413</v>
          </cell>
          <cell r="S28">
            <v>3.43</v>
          </cell>
          <cell r="Z28">
            <v>0.01</v>
          </cell>
          <cell r="AA28" t="str">
            <v>D</v>
          </cell>
          <cell r="AD28">
            <v>0.041</v>
          </cell>
          <cell r="AE28" t="str">
            <v>D</v>
          </cell>
          <cell r="AF28">
            <v>147</v>
          </cell>
          <cell r="AH28">
            <v>0.2</v>
          </cell>
          <cell r="AI28" t="str">
            <v>D</v>
          </cell>
          <cell r="AJ28">
            <v>0.71</v>
          </cell>
          <cell r="AK28" t="str">
            <v>D</v>
          </cell>
          <cell r="AL28">
            <v>1.71</v>
          </cell>
          <cell r="AM28" t="str">
            <v>D</v>
          </cell>
          <cell r="AN28">
            <v>1</v>
          </cell>
          <cell r="AO28" t="str">
            <v>D</v>
          </cell>
          <cell r="AP28" t="str">
            <v>NC</v>
          </cell>
          <cell r="AR28" t="str">
            <v>NC</v>
          </cell>
          <cell r="AT28" t="str">
            <v>yes</v>
          </cell>
          <cell r="AU28">
            <v>7.504287326236131E-05</v>
          </cell>
          <cell r="AX28" t="e">
            <v>#REF!</v>
          </cell>
        </row>
        <row r="29">
          <cell r="A29" t="str">
            <v>1,2-Dichloroethane</v>
          </cell>
          <cell r="C29">
            <v>0.0009780487804878048</v>
          </cell>
          <cell r="E29">
            <v>0.0401</v>
          </cell>
          <cell r="G29">
            <v>17.4</v>
          </cell>
          <cell r="I29">
            <v>0.104</v>
          </cell>
          <cell r="K29">
            <v>9.9E-06</v>
          </cell>
          <cell r="M29">
            <v>0.10439999999999999</v>
          </cell>
          <cell r="O29">
            <v>8520</v>
          </cell>
          <cell r="Q29">
            <v>7.712585649892139</v>
          </cell>
          <cell r="S29">
            <v>1.47</v>
          </cell>
          <cell r="Z29">
            <v>0.01</v>
          </cell>
          <cell r="AA29" t="str">
            <v>D</v>
          </cell>
          <cell r="AD29">
            <v>0.0042</v>
          </cell>
          <cell r="AE29" t="str">
            <v>D</v>
          </cell>
          <cell r="AF29">
            <v>99</v>
          </cell>
          <cell r="AH29">
            <v>0</v>
          </cell>
          <cell r="AI29" t="str">
            <v>D</v>
          </cell>
          <cell r="AJ29">
            <v>0.38</v>
          </cell>
          <cell r="AK29" t="str">
            <v>D</v>
          </cell>
          <cell r="AL29">
            <v>0.92</v>
          </cell>
          <cell r="AM29" t="str">
            <v>D</v>
          </cell>
          <cell r="AN29">
            <v>1</v>
          </cell>
          <cell r="AO29" t="str">
            <v>D</v>
          </cell>
          <cell r="AP29" t="str">
            <v>NC</v>
          </cell>
          <cell r="AR29" t="str">
            <v>NC</v>
          </cell>
          <cell r="AT29" t="str">
            <v>yes</v>
          </cell>
          <cell r="AU29">
            <v>0.0010483898953912042</v>
          </cell>
          <cell r="AX29" t="e">
            <v>#REF!</v>
          </cell>
        </row>
        <row r="30">
          <cell r="A30" t="str">
            <v>1,2-Dichloropropane</v>
          </cell>
          <cell r="C30">
            <v>0.002804878048780488</v>
          </cell>
          <cell r="E30">
            <v>0.115</v>
          </cell>
          <cell r="G30">
            <v>43.7</v>
          </cell>
          <cell r="I30">
            <v>0.0782</v>
          </cell>
          <cell r="K30">
            <v>8.73E-06</v>
          </cell>
          <cell r="M30">
            <v>0.26220000000000004</v>
          </cell>
          <cell r="O30">
            <v>2800</v>
          </cell>
          <cell r="Q30">
            <v>18.501204347718602</v>
          </cell>
          <cell r="S30">
            <v>1.97</v>
          </cell>
          <cell r="Z30">
            <v>0.01</v>
          </cell>
          <cell r="AA30" t="str">
            <v>D</v>
          </cell>
          <cell r="AD30">
            <v>0.0078</v>
          </cell>
          <cell r="AE30" t="str">
            <v>D</v>
          </cell>
          <cell r="AF30">
            <v>113</v>
          </cell>
          <cell r="AH30">
            <v>0</v>
          </cell>
          <cell r="AI30" t="str">
            <v>D</v>
          </cell>
          <cell r="AJ30">
            <v>0.46</v>
          </cell>
          <cell r="AK30" t="str">
            <v>D</v>
          </cell>
          <cell r="AL30">
            <v>1.1</v>
          </cell>
          <cell r="AM30" t="str">
            <v>D</v>
          </cell>
          <cell r="AN30">
            <v>1</v>
          </cell>
          <cell r="AO30" t="str">
            <v>D</v>
          </cell>
          <cell r="AP30" t="str">
            <v>NC</v>
          </cell>
          <cell r="AR30" t="str">
            <v>NC</v>
          </cell>
          <cell r="AT30" t="str">
            <v>yes</v>
          </cell>
          <cell r="AU30">
            <v>0.001247950257855189</v>
          </cell>
          <cell r="AX30" t="e">
            <v>#REF!</v>
          </cell>
        </row>
        <row r="31">
          <cell r="A31" t="str">
            <v>1,3,5-Trimethylbenzene</v>
          </cell>
          <cell r="C31">
            <v>0.00877</v>
          </cell>
          <cell r="D31" t="str">
            <v>e</v>
          </cell>
          <cell r="E31">
            <v>0.35957</v>
          </cell>
          <cell r="F31" t="str">
            <v>k</v>
          </cell>
          <cell r="G31">
            <v>896</v>
          </cell>
          <cell r="H31" t="str">
            <v>h</v>
          </cell>
          <cell r="I31">
            <v>0.0626</v>
          </cell>
          <cell r="J31" t="str">
            <v>i</v>
          </cell>
          <cell r="K31">
            <v>1E-05</v>
          </cell>
          <cell r="M31">
            <v>5.376</v>
          </cell>
          <cell r="O31">
            <v>107</v>
          </cell>
          <cell r="P31" t="str">
            <v>g</v>
          </cell>
          <cell r="Q31">
            <v>233.99145610551014</v>
          </cell>
          <cell r="S31">
            <v>3.42</v>
          </cell>
          <cell r="T31" t="str">
            <v>f</v>
          </cell>
          <cell r="Z31">
            <v>0.01</v>
          </cell>
          <cell r="AA31" t="str">
            <v>D</v>
          </cell>
          <cell r="AD31">
            <v>0.06083254695319102</v>
          </cell>
          <cell r="AE31" t="str">
            <v>(C)D</v>
          </cell>
          <cell r="AF31">
            <v>120.19</v>
          </cell>
          <cell r="AH31">
            <v>0.3</v>
          </cell>
          <cell r="AI31" t="str">
            <v>(C)D</v>
          </cell>
          <cell r="AJ31">
            <v>0.4945990741596963</v>
          </cell>
          <cell r="AK31" t="str">
            <v>(C)D</v>
          </cell>
          <cell r="AL31">
            <v>1.187037777983271</v>
          </cell>
          <cell r="AM31" t="str">
            <v>(C)D</v>
          </cell>
          <cell r="AN31">
            <v>1</v>
          </cell>
          <cell r="AO31" t="str">
            <v>D</v>
          </cell>
          <cell r="AP31">
            <v>0.5200228646088519</v>
          </cell>
          <cell r="AQ31" t="str">
            <v>(C)D</v>
          </cell>
          <cell r="AR31">
            <v>0.5564102564102563</v>
          </cell>
          <cell r="AS31" t="str">
            <v>(C)D</v>
          </cell>
          <cell r="AT31" t="str">
            <v>yes</v>
          </cell>
          <cell r="AU31">
            <v>0.00021631784390562273</v>
          </cell>
          <cell r="AX31" t="e">
            <v>#REF!</v>
          </cell>
        </row>
        <row r="32">
          <cell r="A32" t="str">
            <v>1,3-Dichlorobenzene</v>
          </cell>
          <cell r="C32">
            <v>0.00125</v>
          </cell>
          <cell r="D32" t="str">
            <v>e</v>
          </cell>
          <cell r="E32">
            <v>0.051250000000000004</v>
          </cell>
          <cell r="F32" t="str">
            <v>k</v>
          </cell>
          <cell r="G32">
            <v>442</v>
          </cell>
          <cell r="H32" t="str">
            <v>j</v>
          </cell>
          <cell r="I32">
            <v>0.069</v>
          </cell>
          <cell r="J32" t="str">
            <v>i</v>
          </cell>
          <cell r="K32">
            <v>1E-05</v>
          </cell>
          <cell r="L32" t="str">
            <v>m</v>
          </cell>
          <cell r="M32">
            <v>2.652</v>
          </cell>
          <cell r="O32">
            <v>125</v>
          </cell>
          <cell r="P32" t="str">
            <v>e</v>
          </cell>
          <cell r="Q32">
            <v>320.6269324505468</v>
          </cell>
          <cell r="S32">
            <v>3.6</v>
          </cell>
          <cell r="T32" t="str">
            <v>D</v>
          </cell>
          <cell r="Z32">
            <v>0.01</v>
          </cell>
          <cell r="AA32" t="str">
            <v>D</v>
          </cell>
          <cell r="AD32">
            <v>0.058</v>
          </cell>
          <cell r="AE32" t="str">
            <v>D</v>
          </cell>
          <cell r="AF32">
            <v>147</v>
          </cell>
          <cell r="AH32">
            <v>0.3</v>
          </cell>
          <cell r="AI32" t="str">
            <v>D</v>
          </cell>
          <cell r="AJ32">
            <v>0.71</v>
          </cell>
          <cell r="AK32" t="str">
            <v>D</v>
          </cell>
          <cell r="AL32">
            <v>1.71</v>
          </cell>
          <cell r="AM32" t="str">
            <v>D</v>
          </cell>
          <cell r="AN32">
            <v>1</v>
          </cell>
          <cell r="AO32" t="str">
            <v>D</v>
          </cell>
          <cell r="AP32" t="str">
            <v>NC</v>
          </cell>
          <cell r="AR32" t="str">
            <v>NC</v>
          </cell>
          <cell r="AT32" t="str">
            <v>yes</v>
          </cell>
          <cell r="AU32">
            <v>6.824214832743406E-05</v>
          </cell>
          <cell r="AX32" t="e">
            <v>#REF!</v>
          </cell>
        </row>
        <row r="33">
          <cell r="A33" t="str">
            <v>1,4-Dichlorobenzene</v>
          </cell>
          <cell r="C33">
            <v>0.0024292682926829266</v>
          </cell>
          <cell r="E33">
            <v>0.0996</v>
          </cell>
          <cell r="G33">
            <v>617</v>
          </cell>
          <cell r="I33">
            <v>0.069</v>
          </cell>
          <cell r="K33">
            <v>7.9E-06</v>
          </cell>
          <cell r="M33">
            <v>3.702</v>
          </cell>
          <cell r="O33">
            <v>73.8</v>
          </cell>
          <cell r="Q33">
            <v>233.99145610551014</v>
          </cell>
          <cell r="S33">
            <v>3.42</v>
          </cell>
          <cell r="Z33">
            <v>0.01</v>
          </cell>
          <cell r="AA33" t="str">
            <v>D</v>
          </cell>
          <cell r="AD33">
            <v>0.042</v>
          </cell>
          <cell r="AE33" t="str">
            <v>D</v>
          </cell>
          <cell r="AF33">
            <v>147</v>
          </cell>
          <cell r="AH33">
            <v>0.2</v>
          </cell>
          <cell r="AI33" t="str">
            <v>D</v>
          </cell>
          <cell r="AJ33">
            <v>0.71</v>
          </cell>
          <cell r="AK33" t="str">
            <v>D</v>
          </cell>
          <cell r="AL33">
            <v>1.71</v>
          </cell>
          <cell r="AM33" t="str">
            <v>D</v>
          </cell>
          <cell r="AN33">
            <v>1</v>
          </cell>
          <cell r="AO33" t="str">
            <v>D</v>
          </cell>
          <cell r="AP33" t="str">
            <v>NC</v>
          </cell>
          <cell r="AR33" t="str">
            <v>NC</v>
          </cell>
          <cell r="AT33" t="str">
            <v>yes</v>
          </cell>
          <cell r="AU33">
            <v>9.584017209547869E-05</v>
          </cell>
          <cell r="AX33" t="e">
            <v>#REF!</v>
          </cell>
        </row>
        <row r="34">
          <cell r="A34" t="str">
            <v>2-Hexanone</v>
          </cell>
          <cell r="C34">
            <v>9.3E-05</v>
          </cell>
          <cell r="D34" t="str">
            <v>e</v>
          </cell>
          <cell r="E34">
            <v>0.003813</v>
          </cell>
          <cell r="F34" t="str">
            <v>k</v>
          </cell>
          <cell r="G34">
            <v>134</v>
          </cell>
          <cell r="H34" t="str">
            <v>e</v>
          </cell>
          <cell r="I34">
            <v>0.07087528038359149</v>
          </cell>
          <cell r="J34" t="str">
            <v>i</v>
          </cell>
          <cell r="K34">
            <v>1E-05</v>
          </cell>
          <cell r="L34" t="str">
            <v>m</v>
          </cell>
          <cell r="M34">
            <v>0.804</v>
          </cell>
          <cell r="O34">
            <v>16400</v>
          </cell>
          <cell r="P34" t="str">
            <v>e</v>
          </cell>
          <cell r="Q34">
            <v>7</v>
          </cell>
          <cell r="R34" t="str">
            <v>e</v>
          </cell>
          <cell r="S34">
            <v>1.38</v>
          </cell>
          <cell r="T34" t="str">
            <v>e</v>
          </cell>
          <cell r="Z34">
            <v>0.01</v>
          </cell>
          <cell r="AA34" t="str">
            <v>D</v>
          </cell>
          <cell r="AD34">
            <v>0.003547349670514335</v>
          </cell>
          <cell r="AE34" t="str">
            <v>(C)D</v>
          </cell>
          <cell r="AF34">
            <v>100.16</v>
          </cell>
          <cell r="AH34">
            <v>0</v>
          </cell>
          <cell r="AI34" t="str">
            <v>(C)D</v>
          </cell>
          <cell r="AJ34">
            <v>0.3820192952579941</v>
          </cell>
          <cell r="AK34" t="str">
            <v>(C)D</v>
          </cell>
          <cell r="AL34">
            <v>0.9168463086191858</v>
          </cell>
          <cell r="AM34" t="str">
            <v>(C)D</v>
          </cell>
          <cell r="AN34">
            <v>1</v>
          </cell>
          <cell r="AO34" t="str">
            <v>D</v>
          </cell>
          <cell r="AP34">
            <v>0.3036093418259023</v>
          </cell>
          <cell r="AQ34" t="str">
            <v>(C)D</v>
          </cell>
          <cell r="AR34">
            <v>0.3333333333333333</v>
          </cell>
          <cell r="AS34" t="str">
            <v>(C)D</v>
          </cell>
          <cell r="AT34" t="str">
            <v>yes</v>
          </cell>
          <cell r="AU34">
            <v>1.598443774832885E-05</v>
          </cell>
          <cell r="AX34" t="e">
            <v>#REF!</v>
          </cell>
        </row>
        <row r="35">
          <cell r="A35" t="str">
            <v>Acetone</v>
          </cell>
          <cell r="C35">
            <v>3.878048780487805E-05</v>
          </cell>
          <cell r="E35">
            <v>0.00159</v>
          </cell>
          <cell r="G35">
            <v>0.575</v>
          </cell>
          <cell r="I35">
            <v>0.124</v>
          </cell>
          <cell r="K35">
            <v>1.14E-05</v>
          </cell>
          <cell r="M35">
            <v>0.00345</v>
          </cell>
          <cell r="O35">
            <v>1000000</v>
          </cell>
          <cell r="Q35">
            <v>0.3869011316551086</v>
          </cell>
          <cell r="S35">
            <v>-0.24</v>
          </cell>
          <cell r="U35" t="str">
            <v>NA</v>
          </cell>
          <cell r="W35" t="str">
            <v>NA</v>
          </cell>
          <cell r="Y35" t="str">
            <v>yes</v>
          </cell>
          <cell r="Z35">
            <v>0.01</v>
          </cell>
          <cell r="AA35" t="str">
            <v>D</v>
          </cell>
          <cell r="AD35">
            <v>0.0003023291339594039</v>
          </cell>
          <cell r="AE35" t="str">
            <v>(C)D</v>
          </cell>
          <cell r="AF35">
            <v>100.2</v>
          </cell>
          <cell r="AH35">
            <v>0</v>
          </cell>
          <cell r="AI35" t="str">
            <v>(C)D</v>
          </cell>
          <cell r="AJ35">
            <v>0.3822163836339811</v>
          </cell>
          <cell r="AK35" t="str">
            <v>(C)D</v>
          </cell>
          <cell r="AL35">
            <v>0.9173193207215545</v>
          </cell>
          <cell r="AM35" t="str">
            <v>(C)D</v>
          </cell>
          <cell r="AN35">
            <v>1</v>
          </cell>
          <cell r="AO35" t="str">
            <v>D</v>
          </cell>
          <cell r="AP35">
            <v>0.3036093418259023</v>
          </cell>
          <cell r="AQ35" t="str">
            <v>(C)D</v>
          </cell>
          <cell r="AR35">
            <v>0.3333333333333333</v>
          </cell>
          <cell r="AS35" t="str">
            <v>(C)D</v>
          </cell>
          <cell r="AT35" t="str">
            <v>yes</v>
          </cell>
          <cell r="AU35">
            <v>0.00010194092632264355</v>
          </cell>
          <cell r="AX35" t="e">
            <v>#REF!</v>
          </cell>
        </row>
        <row r="36">
          <cell r="A36" t="str">
            <v>Benzene</v>
          </cell>
          <cell r="C36">
            <v>0.005560975609756098</v>
          </cell>
          <cell r="E36">
            <v>0.228</v>
          </cell>
          <cell r="G36">
            <v>58.9</v>
          </cell>
          <cell r="I36">
            <v>0.088</v>
          </cell>
          <cell r="K36">
            <v>9.8E-06</v>
          </cell>
          <cell r="M36">
            <v>0.3534</v>
          </cell>
          <cell r="O36">
            <v>1750</v>
          </cell>
          <cell r="Q36">
            <v>24.47935666196068</v>
          </cell>
          <cell r="S36">
            <v>2.13</v>
          </cell>
          <cell r="U36">
            <v>0.005</v>
          </cell>
          <cell r="W36">
            <v>0.5</v>
          </cell>
          <cell r="Y36" t="str">
            <v>yes</v>
          </cell>
          <cell r="Z36">
            <v>0.01</v>
          </cell>
          <cell r="AA36" t="str">
            <v>D</v>
          </cell>
          <cell r="AD36">
            <v>0.015</v>
          </cell>
          <cell r="AE36" t="str">
            <v>D</v>
          </cell>
          <cell r="AF36">
            <v>78.1</v>
          </cell>
          <cell r="AH36">
            <v>0.1</v>
          </cell>
          <cell r="AI36" t="str">
            <v>D</v>
          </cell>
          <cell r="AJ36">
            <v>0.29</v>
          </cell>
          <cell r="AK36" t="str">
            <v>D</v>
          </cell>
          <cell r="AL36">
            <v>0.7</v>
          </cell>
          <cell r="AM36" t="str">
            <v>D</v>
          </cell>
          <cell r="AN36">
            <v>1</v>
          </cell>
          <cell r="AO36" t="str">
            <v>D</v>
          </cell>
          <cell r="AP36" t="str">
            <v>NC</v>
          </cell>
          <cell r="AR36" t="str">
            <v>NC</v>
          </cell>
          <cell r="AT36" t="str">
            <v>yes</v>
          </cell>
          <cell r="AU36">
            <v>0.0021528279517826175</v>
          </cell>
          <cell r="AX36" t="e">
            <v>#REF!</v>
          </cell>
        </row>
        <row r="37">
          <cell r="A37" t="str">
            <v>Bromodichloromethane</v>
          </cell>
          <cell r="C37">
            <v>0.0016</v>
          </cell>
          <cell r="E37">
            <v>0.0656</v>
          </cell>
          <cell r="G37">
            <v>55</v>
          </cell>
          <cell r="I37">
            <v>0.0298</v>
          </cell>
          <cell r="K37">
            <v>1.06E-05</v>
          </cell>
          <cell r="M37">
            <v>0.33</v>
          </cell>
          <cell r="O37">
            <v>6740</v>
          </cell>
          <cell r="S37">
            <v>2.1</v>
          </cell>
          <cell r="Z37">
            <v>0.01</v>
          </cell>
          <cell r="AA37" t="str">
            <v>D</v>
          </cell>
          <cell r="AD37">
            <v>0.0046</v>
          </cell>
          <cell r="AE37" t="str">
            <v>D</v>
          </cell>
          <cell r="AF37">
            <v>163.8</v>
          </cell>
          <cell r="AH37">
            <v>0</v>
          </cell>
          <cell r="AI37" t="str">
            <v>D</v>
          </cell>
          <cell r="AJ37">
            <v>0.88</v>
          </cell>
          <cell r="AK37" t="str">
            <v>D</v>
          </cell>
          <cell r="AL37">
            <v>2.12</v>
          </cell>
          <cell r="AM37" t="str">
            <v>D</v>
          </cell>
          <cell r="AN37">
            <v>1</v>
          </cell>
          <cell r="AO37" t="str">
            <v>D</v>
          </cell>
          <cell r="AP37" t="str">
            <v>NC</v>
          </cell>
          <cell r="AR37" t="str">
            <v>NC</v>
          </cell>
          <cell r="AT37" t="str">
            <v>yes</v>
          </cell>
          <cell r="AU37">
            <v>0.00023556320371531704</v>
          </cell>
          <cell r="AX37" t="e">
            <v>#REF!</v>
          </cell>
        </row>
        <row r="38">
          <cell r="A38" t="str">
            <v>Bromoform</v>
          </cell>
          <cell r="C38">
            <v>0.0005341463414634146</v>
          </cell>
          <cell r="E38">
            <v>0.0219</v>
          </cell>
          <cell r="G38">
            <v>87.1</v>
          </cell>
          <cell r="I38">
            <v>0.0149</v>
          </cell>
          <cell r="K38">
            <v>1.03E-05</v>
          </cell>
          <cell r="M38">
            <v>0.5226</v>
          </cell>
          <cell r="O38">
            <v>3100</v>
          </cell>
          <cell r="S38">
            <v>2.35</v>
          </cell>
          <cell r="Z38">
            <v>0.01</v>
          </cell>
          <cell r="AA38" t="str">
            <v>D</v>
          </cell>
          <cell r="AD38">
            <v>0.0022</v>
          </cell>
          <cell r="AE38" t="str">
            <v>D</v>
          </cell>
          <cell r="AF38">
            <v>252.8</v>
          </cell>
          <cell r="AH38">
            <v>0</v>
          </cell>
          <cell r="AI38" t="str">
            <v>D</v>
          </cell>
          <cell r="AJ38">
            <v>2.79</v>
          </cell>
          <cell r="AK38" t="str">
            <v>D</v>
          </cell>
          <cell r="AL38">
            <v>6.7</v>
          </cell>
          <cell r="AM38" t="str">
            <v>D</v>
          </cell>
          <cell r="AN38">
            <v>1</v>
          </cell>
          <cell r="AO38" t="str">
            <v>D</v>
          </cell>
          <cell r="AP38" t="str">
            <v>NC</v>
          </cell>
          <cell r="AR38" t="str">
            <v>NC</v>
          </cell>
          <cell r="AT38" t="str">
            <v>yes</v>
          </cell>
          <cell r="AU38">
            <v>2.7842581407045696E-05</v>
          </cell>
          <cell r="AX38" t="e">
            <v>#REF!</v>
          </cell>
        </row>
        <row r="39">
          <cell r="A39" t="str">
            <v>Bromomethane</v>
          </cell>
          <cell r="C39">
            <v>0.006243902439024391</v>
          </cell>
          <cell r="E39">
            <v>0.256</v>
          </cell>
          <cell r="G39">
            <v>10.5</v>
          </cell>
          <cell r="I39">
            <v>0.0728</v>
          </cell>
          <cell r="K39">
            <v>1.21E-05</v>
          </cell>
          <cell r="M39">
            <v>0.063</v>
          </cell>
          <cell r="O39">
            <v>15200</v>
          </cell>
          <cell r="S39">
            <v>1.19</v>
          </cell>
          <cell r="Z39">
            <v>0.01</v>
          </cell>
          <cell r="AA39" t="str">
            <v>D</v>
          </cell>
          <cell r="AD39">
            <v>0.0028</v>
          </cell>
          <cell r="AE39" t="str">
            <v>D</v>
          </cell>
          <cell r="AF39">
            <v>95</v>
          </cell>
          <cell r="AH39">
            <v>0</v>
          </cell>
          <cell r="AI39" t="str">
            <v>D</v>
          </cell>
          <cell r="AJ39">
            <v>0.36</v>
          </cell>
          <cell r="AK39" t="str">
            <v>D</v>
          </cell>
          <cell r="AL39">
            <v>0.87</v>
          </cell>
          <cell r="AM39" t="str">
            <v>D</v>
          </cell>
          <cell r="AN39">
            <v>1</v>
          </cell>
          <cell r="AO39" t="str">
            <v>D</v>
          </cell>
          <cell r="AP39" t="str">
            <v>NC</v>
          </cell>
          <cell r="AR39" t="str">
            <v>NC</v>
          </cell>
          <cell r="AT39" t="str">
            <v>yes</v>
          </cell>
          <cell r="AU39">
            <v>0.004695815372776791</v>
          </cell>
          <cell r="AX39" t="e">
            <v>#REF!</v>
          </cell>
        </row>
        <row r="40">
          <cell r="A40" t="str">
            <v>Carbon disulfide</v>
          </cell>
          <cell r="C40">
            <v>0.03024390243902439</v>
          </cell>
          <cell r="E40">
            <v>1.24</v>
          </cell>
          <cell r="G40">
            <v>45.7</v>
          </cell>
          <cell r="I40">
            <v>0.104</v>
          </cell>
          <cell r="K40">
            <v>1E-05</v>
          </cell>
          <cell r="M40">
            <v>0.2742</v>
          </cell>
          <cell r="O40">
            <v>1190</v>
          </cell>
          <cell r="S40">
            <v>2</v>
          </cell>
          <cell r="Z40">
            <v>0.01</v>
          </cell>
          <cell r="AA40" t="str">
            <v>D</v>
          </cell>
          <cell r="AD40">
            <v>0.017</v>
          </cell>
          <cell r="AE40" t="str">
            <v>D</v>
          </cell>
          <cell r="AF40">
            <v>76</v>
          </cell>
          <cell r="AH40">
            <v>0.1</v>
          </cell>
          <cell r="AI40" t="str">
            <v>D</v>
          </cell>
          <cell r="AJ40">
            <v>0.3</v>
          </cell>
          <cell r="AK40" t="str">
            <v>D</v>
          </cell>
          <cell r="AL40">
            <v>0.72</v>
          </cell>
          <cell r="AM40" t="str">
            <v>D</v>
          </cell>
          <cell r="AN40">
            <v>1</v>
          </cell>
          <cell r="AO40" t="str">
            <v>D</v>
          </cell>
          <cell r="AP40" t="str">
            <v>NC</v>
          </cell>
          <cell r="AR40" t="str">
            <v>NC</v>
          </cell>
          <cell r="AT40" t="str">
            <v>yes</v>
          </cell>
          <cell r="AU40">
            <v>0.01128296527840244</v>
          </cell>
          <cell r="AX40" t="e">
            <v>#REF!</v>
          </cell>
        </row>
        <row r="41">
          <cell r="A41" t="str">
            <v>Carbon tetrachloride</v>
          </cell>
          <cell r="C41">
            <v>0.03048780487804878</v>
          </cell>
          <cell r="E41">
            <v>1.25</v>
          </cell>
          <cell r="G41">
            <v>174</v>
          </cell>
          <cell r="I41">
            <v>0.078</v>
          </cell>
          <cell r="K41">
            <v>8.8E-06</v>
          </cell>
          <cell r="M41">
            <v>1.044</v>
          </cell>
          <cell r="O41">
            <v>793</v>
          </cell>
          <cell r="S41">
            <v>2.73</v>
          </cell>
          <cell r="Z41">
            <v>0.01</v>
          </cell>
          <cell r="AA41" t="str">
            <v>D</v>
          </cell>
          <cell r="AD41">
            <v>0.016</v>
          </cell>
          <cell r="AE41" t="str">
            <v>D</v>
          </cell>
          <cell r="AF41">
            <v>153.8</v>
          </cell>
          <cell r="AH41">
            <v>0.1</v>
          </cell>
          <cell r="AI41" t="str">
            <v>D</v>
          </cell>
          <cell r="AJ41">
            <v>0.78</v>
          </cell>
          <cell r="AK41" t="str">
            <v>D</v>
          </cell>
          <cell r="AL41">
            <v>1.86</v>
          </cell>
          <cell r="AM41" t="str">
            <v>D</v>
          </cell>
          <cell r="AN41">
            <v>1</v>
          </cell>
          <cell r="AO41" t="str">
            <v>D</v>
          </cell>
          <cell r="AP41" t="str">
            <v>NC</v>
          </cell>
          <cell r="AR41" t="str">
            <v>NC</v>
          </cell>
          <cell r="AT41" t="str">
            <v>yes</v>
          </cell>
          <cell r="AU41">
            <v>0.0037624486436103493</v>
          </cell>
          <cell r="AX41" t="e">
            <v>#REF!</v>
          </cell>
        </row>
        <row r="42">
          <cell r="A42" t="str">
            <v>Chlorobenzene</v>
          </cell>
          <cell r="C42">
            <v>0.0037073170731707315</v>
          </cell>
          <cell r="E42">
            <v>0.152</v>
          </cell>
          <cell r="G42">
            <v>219</v>
          </cell>
          <cell r="I42">
            <v>0.073</v>
          </cell>
          <cell r="K42">
            <v>8.7E-06</v>
          </cell>
          <cell r="M42">
            <v>1.314</v>
          </cell>
          <cell r="O42">
            <v>472</v>
          </cell>
          <cell r="Q42">
            <v>87.82132798980062</v>
          </cell>
          <cell r="S42">
            <v>2.86</v>
          </cell>
          <cell r="Z42">
            <v>0.01</v>
          </cell>
          <cell r="AA42" t="str">
            <v>D</v>
          </cell>
          <cell r="AD42">
            <v>0.028</v>
          </cell>
          <cell r="AE42" t="str">
            <v>D</v>
          </cell>
          <cell r="AF42">
            <v>113</v>
          </cell>
          <cell r="AH42">
            <v>0.1</v>
          </cell>
          <cell r="AI42" t="str">
            <v>D</v>
          </cell>
          <cell r="AJ42">
            <v>0.46</v>
          </cell>
          <cell r="AK42" t="str">
            <v>D</v>
          </cell>
          <cell r="AL42">
            <v>1.09</v>
          </cell>
          <cell r="AM42" t="str">
            <v>D</v>
          </cell>
          <cell r="AN42">
            <v>1</v>
          </cell>
          <cell r="AO42" t="str">
            <v>D</v>
          </cell>
          <cell r="AP42" t="str">
            <v>NC</v>
          </cell>
          <cell r="AR42" t="str">
            <v>NC</v>
          </cell>
          <cell r="AT42" t="str">
            <v>yes</v>
          </cell>
          <cell r="AU42">
            <v>0.00040977805887459966</v>
          </cell>
          <cell r="AX42" t="e">
            <v>#REF!</v>
          </cell>
        </row>
        <row r="43">
          <cell r="A43" t="str">
            <v>Chloroethane</v>
          </cell>
        </row>
        <row r="44">
          <cell r="A44" t="str">
            <v>Chloroform</v>
          </cell>
          <cell r="C44">
            <v>0.0036585365853658534</v>
          </cell>
          <cell r="E44">
            <v>0.15</v>
          </cell>
          <cell r="G44">
            <v>39.8</v>
          </cell>
          <cell r="I44">
            <v>0.104</v>
          </cell>
          <cell r="K44">
            <v>1E-05</v>
          </cell>
          <cell r="M44">
            <v>0.23879999999999998</v>
          </cell>
          <cell r="O44">
            <v>7920</v>
          </cell>
          <cell r="Q44">
            <v>16.95118251531401</v>
          </cell>
          <cell r="S44">
            <v>1.92</v>
          </cell>
          <cell r="Z44">
            <v>0.01</v>
          </cell>
          <cell r="AA44" t="str">
            <v>D</v>
          </cell>
          <cell r="AD44">
            <v>0.0068</v>
          </cell>
          <cell r="AE44" t="str">
            <v>D</v>
          </cell>
          <cell r="AF44">
            <v>119.4</v>
          </cell>
          <cell r="AH44">
            <v>0</v>
          </cell>
          <cell r="AI44" t="str">
            <v>D</v>
          </cell>
          <cell r="AJ44">
            <v>0.5</v>
          </cell>
          <cell r="AK44" t="str">
            <v>D</v>
          </cell>
          <cell r="AL44">
            <v>1.19</v>
          </cell>
          <cell r="AM44" t="str">
            <v>D</v>
          </cell>
          <cell r="AN44">
            <v>1</v>
          </cell>
          <cell r="AO44" t="str">
            <v>D</v>
          </cell>
          <cell r="AP44" t="str">
            <v>NC</v>
          </cell>
          <cell r="AR44" t="str">
            <v>NC</v>
          </cell>
          <cell r="AT44" t="str">
            <v>yes</v>
          </cell>
          <cell r="AU44">
            <v>0.0022636006056401536</v>
          </cell>
          <cell r="AX44" t="e">
            <v>#REF!</v>
          </cell>
        </row>
        <row r="45">
          <cell r="A45" t="str">
            <v>Chloromethane</v>
          </cell>
          <cell r="C45">
            <v>0.00882</v>
          </cell>
          <cell r="D45" t="str">
            <v>e</v>
          </cell>
          <cell r="E45">
            <v>0.36162</v>
          </cell>
          <cell r="F45" t="str">
            <v>k</v>
          </cell>
          <cell r="G45">
            <v>14</v>
          </cell>
          <cell r="H45" t="str">
            <v>e</v>
          </cell>
          <cell r="I45">
            <v>0.12285433649360825</v>
          </cell>
          <cell r="J45" t="str">
            <v>i</v>
          </cell>
          <cell r="K45">
            <v>1E-05</v>
          </cell>
          <cell r="L45" t="str">
            <v>m</v>
          </cell>
          <cell r="M45">
            <v>0.084</v>
          </cell>
          <cell r="O45">
            <v>5320</v>
          </cell>
          <cell r="P45" t="str">
            <v>e</v>
          </cell>
          <cell r="Q45">
            <v>3</v>
          </cell>
          <cell r="R45" t="str">
            <v>e</v>
          </cell>
          <cell r="S45">
            <v>0.91</v>
          </cell>
          <cell r="T45" t="str">
            <v>e</v>
          </cell>
          <cell r="Z45">
            <v>0.01</v>
          </cell>
          <cell r="AA45" t="str">
            <v>D</v>
          </cell>
          <cell r="AD45">
            <v>0.0033</v>
          </cell>
          <cell r="AE45" t="str">
            <v>D</v>
          </cell>
          <cell r="AF45">
            <v>50.5</v>
          </cell>
          <cell r="AH45">
            <v>0</v>
          </cell>
          <cell r="AI45" t="str">
            <v>D</v>
          </cell>
          <cell r="AJ45">
            <v>0.2</v>
          </cell>
          <cell r="AK45" t="str">
            <v>D</v>
          </cell>
          <cell r="AL45">
            <v>0.49</v>
          </cell>
          <cell r="AM45" t="str">
            <v>D</v>
          </cell>
          <cell r="AN45">
            <v>1</v>
          </cell>
          <cell r="AO45" t="str">
            <v>D</v>
          </cell>
          <cell r="AP45" t="str">
            <v>NC</v>
          </cell>
          <cell r="AR45" t="str">
            <v>NC</v>
          </cell>
          <cell r="AT45" t="str">
            <v>yes</v>
          </cell>
          <cell r="AU45">
            <v>0.009375756821870963</v>
          </cell>
          <cell r="AX45" t="e">
            <v>#REF!</v>
          </cell>
        </row>
        <row r="46">
          <cell r="A46" t="str">
            <v>cis-1,2-Dichloroethene</v>
          </cell>
          <cell r="C46">
            <v>0.004073170731707317</v>
          </cell>
          <cell r="E46">
            <v>0.167</v>
          </cell>
          <cell r="G46">
            <v>35.5</v>
          </cell>
          <cell r="I46">
            <v>0.0736</v>
          </cell>
          <cell r="K46">
            <v>1.13E-05</v>
          </cell>
          <cell r="M46">
            <v>0.213</v>
          </cell>
          <cell r="O46">
            <v>3500</v>
          </cell>
          <cell r="Q46">
            <v>15.261597656254633</v>
          </cell>
          <cell r="S46">
            <v>1.86</v>
          </cell>
          <cell r="Z46">
            <v>0.01</v>
          </cell>
          <cell r="AA46" t="str">
            <v>D</v>
          </cell>
          <cell r="AD46">
            <v>0.007663020722739196</v>
          </cell>
          <cell r="AE46" t="str">
            <v>(C)D</v>
          </cell>
          <cell r="AF46">
            <v>97</v>
          </cell>
          <cell r="AH46">
            <v>0</v>
          </cell>
          <cell r="AI46" t="str">
            <v>(C)D</v>
          </cell>
          <cell r="AJ46">
            <v>0.3667661944417321</v>
          </cell>
          <cell r="AK46" t="str">
            <v>(C)D</v>
          </cell>
          <cell r="AL46">
            <v>0.8802388666601569</v>
          </cell>
          <cell r="AM46" t="str">
            <v>(C)D</v>
          </cell>
          <cell r="AN46">
            <v>1</v>
          </cell>
          <cell r="AO46" t="str">
            <v>D</v>
          </cell>
          <cell r="AP46">
            <v>0.3036093418259023</v>
          </cell>
          <cell r="AQ46" t="str">
            <v>(C)D</v>
          </cell>
          <cell r="AR46">
            <v>0.3333333333333333</v>
          </cell>
          <cell r="AS46" t="str">
            <v>(C)D</v>
          </cell>
          <cell r="AT46" t="str">
            <v>yes</v>
          </cell>
          <cell r="AU46">
            <v>0.0019004156414481673</v>
          </cell>
          <cell r="AX46" t="e">
            <v>#REF!</v>
          </cell>
        </row>
        <row r="47">
          <cell r="A47" t="str">
            <v>Dibromochloromethane</v>
          </cell>
          <cell r="C47">
            <v>0.0007829268292682926</v>
          </cell>
          <cell r="E47">
            <v>0.0321</v>
          </cell>
          <cell r="G47">
            <v>63.1</v>
          </cell>
          <cell r="I47">
            <v>0.0196</v>
          </cell>
          <cell r="K47">
            <v>1.05E-05</v>
          </cell>
          <cell r="M47">
            <v>0.3786</v>
          </cell>
          <cell r="O47">
            <v>2600</v>
          </cell>
          <cell r="Q47">
            <v>9</v>
          </cell>
          <cell r="R47" t="str">
            <v>e</v>
          </cell>
          <cell r="S47">
            <v>2.17</v>
          </cell>
          <cell r="Z47">
            <v>0.01</v>
          </cell>
          <cell r="AA47" t="str">
            <v>D</v>
          </cell>
          <cell r="AD47">
            <v>0.0029230214341759556</v>
          </cell>
          <cell r="AE47" t="str">
            <v>(C)D</v>
          </cell>
          <cell r="AF47">
            <v>208.28</v>
          </cell>
          <cell r="AH47">
            <v>0</v>
          </cell>
          <cell r="AI47" t="str">
            <v>(C)D</v>
          </cell>
          <cell r="AJ47">
            <v>1.54012971118485</v>
          </cell>
          <cell r="AK47" t="str">
            <v>(C)D</v>
          </cell>
          <cell r="AL47">
            <v>3.69631130684364</v>
          </cell>
          <cell r="AM47" t="str">
            <v>(C)D</v>
          </cell>
          <cell r="AN47">
            <v>1</v>
          </cell>
          <cell r="AO47" t="str">
            <v>D</v>
          </cell>
          <cell r="AP47">
            <v>0.3036093418259023</v>
          </cell>
          <cell r="AQ47" t="str">
            <v>(C)D</v>
          </cell>
          <cell r="AR47">
            <v>0.3333333333333333</v>
          </cell>
          <cell r="AS47" t="str">
            <v>(C)D</v>
          </cell>
          <cell r="AT47" t="str">
            <v>yes</v>
          </cell>
          <cell r="AU47">
            <v>6.929659056813573E-05</v>
          </cell>
          <cell r="AX47" t="e">
            <v>#REF!</v>
          </cell>
        </row>
        <row r="48">
          <cell r="A48" t="str">
            <v>Dichlorodifluoromethane</v>
          </cell>
          <cell r="C48">
            <v>0.343</v>
          </cell>
          <cell r="D48" t="str">
            <v>e</v>
          </cell>
          <cell r="E48">
            <v>14.063</v>
          </cell>
          <cell r="F48" t="str">
            <v>k</v>
          </cell>
          <cell r="G48">
            <v>356</v>
          </cell>
          <cell r="H48" t="str">
            <v>e</v>
          </cell>
          <cell r="I48">
            <v>0.07554172386382253</v>
          </cell>
          <cell r="J48" t="str">
            <v>i</v>
          </cell>
          <cell r="K48">
            <v>1E-05</v>
          </cell>
          <cell r="L48" t="str">
            <v>m</v>
          </cell>
          <cell r="M48">
            <v>2.136</v>
          </cell>
          <cell r="O48">
            <v>280</v>
          </cell>
          <cell r="P48" t="str">
            <v>e</v>
          </cell>
          <cell r="S48">
            <v>2.16</v>
          </cell>
          <cell r="Z48">
            <v>0.01</v>
          </cell>
          <cell r="AA48" t="str">
            <v>D</v>
          </cell>
          <cell r="AD48">
            <v>0.00888186156778394</v>
          </cell>
          <cell r="AE48" t="str">
            <v>(C)D</v>
          </cell>
          <cell r="AF48">
            <v>120.91</v>
          </cell>
          <cell r="AH48">
            <v>0</v>
          </cell>
          <cell r="AI48" t="str">
            <v>(C)D</v>
          </cell>
          <cell r="AJ48">
            <v>0.4992123250148653</v>
          </cell>
          <cell r="AK48" t="str">
            <v>(C)D</v>
          </cell>
          <cell r="AL48">
            <v>1.1981095800356767</v>
          </cell>
          <cell r="AM48" t="str">
            <v>(C)D</v>
          </cell>
          <cell r="AN48">
            <v>1</v>
          </cell>
          <cell r="AO48" t="str">
            <v>D</v>
          </cell>
          <cell r="AP48">
            <v>0.3036093418259023</v>
          </cell>
          <cell r="AQ48" t="str">
            <v>(C)D</v>
          </cell>
          <cell r="AR48">
            <v>0.3333333333333333</v>
          </cell>
          <cell r="AS48" t="str">
            <v>(C)D</v>
          </cell>
          <cell r="AT48" t="str">
            <v>yes</v>
          </cell>
          <cell r="AU48">
            <v>0.011554880517213009</v>
          </cell>
          <cell r="AX48" t="e">
            <v>#REF!</v>
          </cell>
        </row>
        <row r="49">
          <cell r="A49" t="str">
            <v>Ethylbenzene</v>
          </cell>
          <cell r="C49">
            <v>0.007878048780487805</v>
          </cell>
          <cell r="E49">
            <v>0.323</v>
          </cell>
          <cell r="G49">
            <v>363</v>
          </cell>
          <cell r="I49">
            <v>0.075</v>
          </cell>
          <cell r="K49">
            <v>7.8E-06</v>
          </cell>
          <cell r="M49">
            <v>2.178</v>
          </cell>
          <cell r="O49">
            <v>169</v>
          </cell>
          <cell r="Q49">
            <v>143.3507600728125</v>
          </cell>
          <cell r="S49">
            <v>3.14</v>
          </cell>
          <cell r="Z49">
            <v>0.01</v>
          </cell>
          <cell r="AA49" t="str">
            <v>D</v>
          </cell>
          <cell r="AD49">
            <v>0.049</v>
          </cell>
          <cell r="AE49" t="str">
            <v>D</v>
          </cell>
          <cell r="AF49">
            <v>106.2</v>
          </cell>
          <cell r="AH49">
            <v>0.2</v>
          </cell>
          <cell r="AI49" t="str">
            <v>D</v>
          </cell>
          <cell r="AJ49">
            <v>0.42</v>
          </cell>
          <cell r="AK49" t="str">
            <v>D</v>
          </cell>
          <cell r="AL49">
            <v>1.01</v>
          </cell>
          <cell r="AM49" t="str">
            <v>D</v>
          </cell>
          <cell r="AN49">
            <v>1</v>
          </cell>
          <cell r="AO49" t="str">
            <v>D</v>
          </cell>
          <cell r="AP49" t="str">
            <v>NC</v>
          </cell>
          <cell r="AR49" t="str">
            <v>NC</v>
          </cell>
          <cell r="AT49" t="str">
            <v>yes</v>
          </cell>
          <cell r="AU49">
            <v>0.0005517765756288194</v>
          </cell>
          <cell r="AX49" t="e">
            <v>#REF!</v>
          </cell>
        </row>
        <row r="50">
          <cell r="A50" t="str">
            <v>Hexachlorobutadiene</v>
          </cell>
          <cell r="C50">
            <v>0.008146341463414634</v>
          </cell>
          <cell r="E50">
            <v>0.334</v>
          </cell>
          <cell r="G50">
            <v>53700</v>
          </cell>
          <cell r="I50">
            <v>0.0561</v>
          </cell>
          <cell r="K50">
            <v>6.16E-06</v>
          </cell>
          <cell r="M50">
            <v>322.2</v>
          </cell>
          <cell r="O50">
            <v>3.23</v>
          </cell>
          <cell r="Q50">
            <v>2664.4035277248977</v>
          </cell>
          <cell r="S50">
            <v>4.81</v>
          </cell>
          <cell r="Z50">
            <v>0.01</v>
          </cell>
          <cell r="AA50" t="str">
            <v>D</v>
          </cell>
          <cell r="AD50">
            <v>0.081</v>
          </cell>
          <cell r="AE50" t="str">
            <v>D</v>
          </cell>
          <cell r="AF50">
            <v>260.8</v>
          </cell>
          <cell r="AH50">
            <v>0.5</v>
          </cell>
          <cell r="AI50" t="str">
            <v>D</v>
          </cell>
          <cell r="AJ50">
            <v>3.09</v>
          </cell>
          <cell r="AK50" t="str">
            <v>D</v>
          </cell>
          <cell r="AL50">
            <v>7.42</v>
          </cell>
          <cell r="AM50" t="str">
            <v>D</v>
          </cell>
          <cell r="AN50">
            <v>0.9</v>
          </cell>
          <cell r="AO50" t="str">
            <v>D</v>
          </cell>
          <cell r="AP50" t="str">
            <v>NC</v>
          </cell>
          <cell r="AR50" t="str">
            <v>NC</v>
          </cell>
          <cell r="AT50" t="str">
            <v>yes</v>
          </cell>
          <cell r="AU50">
            <v>3.0968565241036787E-06</v>
          </cell>
          <cell r="AX50" t="e">
            <v>#REF!</v>
          </cell>
        </row>
        <row r="51">
          <cell r="A51" t="str">
            <v>Isopropylbenzene</v>
          </cell>
          <cell r="C51">
            <v>0.0116</v>
          </cell>
          <cell r="D51" t="str">
            <v>e</v>
          </cell>
          <cell r="E51">
            <v>0.47559999999999997</v>
          </cell>
          <cell r="F51" t="str">
            <v>k</v>
          </cell>
          <cell r="G51">
            <v>1334</v>
          </cell>
          <cell r="H51" t="str">
            <v>h</v>
          </cell>
          <cell r="I51">
            <v>0.06301929099809056</v>
          </cell>
          <cell r="J51" t="str">
            <v>i</v>
          </cell>
          <cell r="K51">
            <v>1E-05</v>
          </cell>
          <cell r="M51">
            <v>8.004</v>
          </cell>
          <cell r="O51">
            <v>50</v>
          </cell>
          <cell r="P51" t="str">
            <v>e</v>
          </cell>
          <cell r="Q51">
            <v>356.12298094276235</v>
          </cell>
          <cell r="S51">
            <v>3.66</v>
          </cell>
          <cell r="T51" t="str">
            <v>f</v>
          </cell>
          <cell r="Z51">
            <v>0.01</v>
          </cell>
          <cell r="AA51" t="str">
            <v>D</v>
          </cell>
          <cell r="AD51">
            <v>0.08782132798980068</v>
          </cell>
          <cell r="AE51" t="str">
            <v>(C)D</v>
          </cell>
          <cell r="AF51">
            <v>120</v>
          </cell>
          <cell r="AH51">
            <v>0.4</v>
          </cell>
          <cell r="AI51" t="str">
            <v>(C)D</v>
          </cell>
          <cell r="AJ51">
            <v>0.49338881403547635</v>
          </cell>
          <cell r="AK51" t="str">
            <v>(C)D</v>
          </cell>
          <cell r="AL51">
            <v>1.1841331536851432</v>
          </cell>
          <cell r="AM51" t="str">
            <v>(C)D</v>
          </cell>
          <cell r="AN51">
            <v>1</v>
          </cell>
          <cell r="AO51" t="str">
            <v>D</v>
          </cell>
          <cell r="AP51">
            <v>0.6103124052168634</v>
          </cell>
          <cell r="AQ51" t="str">
            <v>(C)D</v>
          </cell>
          <cell r="AR51">
            <v>0.6380952380952383</v>
          </cell>
          <cell r="AS51" t="str">
            <v>(C)D</v>
          </cell>
          <cell r="AT51" t="str">
            <v>yes</v>
          </cell>
          <cell r="AU51">
            <v>0.00019488349211235686</v>
          </cell>
          <cell r="AX51" t="e">
            <v>#REF!</v>
          </cell>
        </row>
        <row r="52">
          <cell r="A52" t="str">
            <v>m,p-Xylenes</v>
          </cell>
          <cell r="C52">
            <v>0.0075</v>
          </cell>
          <cell r="D52" t="str">
            <v>d</v>
          </cell>
          <cell r="E52">
            <v>0.3075</v>
          </cell>
          <cell r="F52" t="str">
            <v>d</v>
          </cell>
          <cell r="G52">
            <v>398</v>
          </cell>
          <cell r="H52" t="str">
            <v>d</v>
          </cell>
          <cell r="I52">
            <v>0.07345</v>
          </cell>
          <cell r="J52" t="str">
            <v>d</v>
          </cell>
          <cell r="K52">
            <v>8.1E-06</v>
          </cell>
          <cell r="L52" t="str">
            <v>d</v>
          </cell>
          <cell r="M52">
            <v>2.388</v>
          </cell>
          <cell r="O52">
            <v>173</v>
          </cell>
          <cell r="P52" t="str">
            <v>d</v>
          </cell>
          <cell r="Q52">
            <v>155.09578669287234</v>
          </cell>
          <cell r="S52">
            <v>3.185</v>
          </cell>
          <cell r="T52" t="str">
            <v>d</v>
          </cell>
          <cell r="Z52">
            <v>0.01</v>
          </cell>
          <cell r="AA52" t="str">
            <v>D</v>
          </cell>
          <cell r="AD52">
            <v>0.05110930790373912</v>
          </cell>
          <cell r="AE52" t="str">
            <v>(C)D</v>
          </cell>
          <cell r="AF52">
            <v>106</v>
          </cell>
          <cell r="AH52">
            <v>0.2</v>
          </cell>
          <cell r="AI52" t="str">
            <v>(C)D</v>
          </cell>
          <cell r="AJ52">
            <v>0.41189763566649673</v>
          </cell>
          <cell r="AK52" t="str">
            <v>(C)D</v>
          </cell>
          <cell r="AL52">
            <v>0.9885543255995921</v>
          </cell>
          <cell r="AM52" t="str">
            <v>(C)D</v>
          </cell>
          <cell r="AN52">
            <v>1</v>
          </cell>
          <cell r="AO52" t="str">
            <v>D</v>
          </cell>
          <cell r="AP52">
            <v>0.4394196744515214</v>
          </cell>
          <cell r="AQ52" t="str">
            <v>(C)D</v>
          </cell>
          <cell r="AR52">
            <v>0.47777777777777786</v>
          </cell>
          <cell r="AS52" t="str">
            <v>(C)D</v>
          </cell>
          <cell r="AT52" t="str">
            <v>yes</v>
          </cell>
          <cell r="AU52">
            <v>0.0004726080501325507</v>
          </cell>
          <cell r="AX52" t="e">
            <v>#REF!</v>
          </cell>
        </row>
        <row r="53">
          <cell r="A53" t="str">
            <v>Methyl ethyl ketone (2-Butanone)</v>
          </cell>
          <cell r="C53">
            <v>2.74E-05</v>
          </cell>
          <cell r="D53" t="str">
            <v>P</v>
          </cell>
          <cell r="E53">
            <v>0.0011233999999999999</v>
          </cell>
          <cell r="F53" t="str">
            <v>P</v>
          </cell>
          <cell r="G53">
            <v>4.5</v>
          </cell>
          <cell r="H53" t="str">
            <v>P</v>
          </cell>
          <cell r="I53">
            <v>0.08951</v>
          </cell>
          <cell r="J53" t="str">
            <v>P</v>
          </cell>
          <cell r="K53">
            <v>9.8E-06</v>
          </cell>
          <cell r="L53" t="str">
            <v>P</v>
          </cell>
          <cell r="M53">
            <v>0.027</v>
          </cell>
          <cell r="N53" t="str">
            <v>P</v>
          </cell>
          <cell r="O53">
            <v>268000</v>
          </cell>
          <cell r="P53" t="str">
            <v>P</v>
          </cell>
          <cell r="Q53">
            <v>1</v>
          </cell>
          <cell r="R53" t="str">
            <v>e</v>
          </cell>
          <cell r="S53">
            <v>0.29</v>
          </cell>
          <cell r="T53" t="str">
            <v>e</v>
          </cell>
          <cell r="Z53">
            <v>0.01</v>
          </cell>
          <cell r="AA53" t="str">
            <v>D</v>
          </cell>
          <cell r="AD53">
            <v>0.00096</v>
          </cell>
          <cell r="AE53" t="str">
            <v>D</v>
          </cell>
          <cell r="AF53">
            <v>72</v>
          </cell>
          <cell r="AH53">
            <v>0</v>
          </cell>
          <cell r="AI53" t="str">
            <v>D</v>
          </cell>
          <cell r="AJ53">
            <v>0.27</v>
          </cell>
          <cell r="AK53" t="str">
            <v>D</v>
          </cell>
          <cell r="AL53">
            <v>0.65</v>
          </cell>
          <cell r="AM53" t="str">
            <v>D</v>
          </cell>
          <cell r="AN53">
            <v>1</v>
          </cell>
          <cell r="AO53" t="str">
            <v>D</v>
          </cell>
          <cell r="AP53" t="str">
            <v>NC</v>
          </cell>
          <cell r="AR53" t="str">
            <v>NC</v>
          </cell>
          <cell r="AT53" t="str">
            <v>yes</v>
          </cell>
          <cell r="AU53">
            <v>4.260200136177488E-05</v>
          </cell>
          <cell r="AX53" t="e">
            <v>#REF!</v>
          </cell>
        </row>
        <row r="54">
          <cell r="A54" t="str">
            <v>Methyl isobutyl ketone</v>
          </cell>
          <cell r="C54">
            <v>0.000138</v>
          </cell>
          <cell r="D54" t="str">
            <v>e</v>
          </cell>
          <cell r="E54">
            <v>0.005658</v>
          </cell>
          <cell r="F54" t="str">
            <v>k</v>
          </cell>
          <cell r="G54">
            <v>123</v>
          </cell>
          <cell r="H54" t="str">
            <v>e</v>
          </cell>
          <cell r="I54">
            <v>0.075</v>
          </cell>
          <cell r="J54" t="str">
            <v>P</v>
          </cell>
          <cell r="K54">
            <v>7.8E-06</v>
          </cell>
          <cell r="L54" t="str">
            <v>P</v>
          </cell>
          <cell r="M54">
            <v>0.738</v>
          </cell>
          <cell r="O54">
            <v>19000</v>
          </cell>
          <cell r="P54" t="str">
            <v>e</v>
          </cell>
          <cell r="Q54">
            <v>6</v>
          </cell>
          <cell r="R54" t="str">
            <v>e</v>
          </cell>
          <cell r="S54">
            <v>1.31</v>
          </cell>
          <cell r="T54" t="str">
            <v>e</v>
          </cell>
          <cell r="Z54">
            <v>0.01</v>
          </cell>
          <cell r="AA54" t="str">
            <v>D</v>
          </cell>
          <cell r="AD54">
            <v>0.003189363355119973</v>
          </cell>
          <cell r="AE54" t="str">
            <v>(C)D</v>
          </cell>
          <cell r="AF54">
            <v>100.16</v>
          </cell>
          <cell r="AH54">
            <v>0</v>
          </cell>
          <cell r="AI54" t="str">
            <v>(C)D</v>
          </cell>
          <cell r="AJ54">
            <v>0.3820192952579941</v>
          </cell>
          <cell r="AK54" t="str">
            <v>(C)D</v>
          </cell>
          <cell r="AL54">
            <v>0.9168463086191858</v>
          </cell>
          <cell r="AM54" t="str">
            <v>(C)D</v>
          </cell>
          <cell r="AN54">
            <v>1</v>
          </cell>
          <cell r="AO54" t="str">
            <v>D</v>
          </cell>
          <cell r="AP54">
            <v>0.3036093418259023</v>
          </cell>
          <cell r="AQ54" t="str">
            <v>(C)D</v>
          </cell>
          <cell r="AR54">
            <v>0.3333333333333333</v>
          </cell>
          <cell r="AS54" t="str">
            <v>(C)D</v>
          </cell>
          <cell r="AT54" t="str">
            <v>yes</v>
          </cell>
          <cell r="AU54">
            <v>2.7003235879525583E-05</v>
          </cell>
          <cell r="AX54" t="e">
            <v>#REF!</v>
          </cell>
        </row>
        <row r="55">
          <cell r="A55" t="str">
            <v>Methylene chloride</v>
          </cell>
          <cell r="C55">
            <v>0.0021902439024390247</v>
          </cell>
          <cell r="E55">
            <v>0.0898</v>
          </cell>
          <cell r="G55">
            <v>11.7</v>
          </cell>
          <cell r="I55">
            <v>0.101</v>
          </cell>
          <cell r="K55">
            <v>1.17E-05</v>
          </cell>
          <cell r="M55">
            <v>0.0702</v>
          </cell>
          <cell r="O55">
            <v>13000</v>
          </cell>
          <cell r="Q55">
            <v>5.248074602497726</v>
          </cell>
          <cell r="S55">
            <v>1.25</v>
          </cell>
          <cell r="Z55">
            <v>0.01</v>
          </cell>
          <cell r="AA55" t="str">
            <v>D</v>
          </cell>
          <cell r="AD55">
            <v>0.0035</v>
          </cell>
          <cell r="AE55" t="str">
            <v>D</v>
          </cell>
          <cell r="AF55">
            <v>85</v>
          </cell>
          <cell r="AH55">
            <v>0</v>
          </cell>
          <cell r="AI55" t="str">
            <v>D</v>
          </cell>
          <cell r="AJ55">
            <v>0.32</v>
          </cell>
          <cell r="AK55" t="str">
            <v>D</v>
          </cell>
          <cell r="AL55">
            <v>0.76</v>
          </cell>
          <cell r="AM55" t="str">
            <v>D</v>
          </cell>
          <cell r="AN55">
            <v>1</v>
          </cell>
          <cell r="AO55" t="str">
            <v>D</v>
          </cell>
          <cell r="AP55" t="str">
            <v>NC</v>
          </cell>
          <cell r="AR55" t="str">
            <v>NC</v>
          </cell>
          <cell r="AT55" t="str">
            <v>yes</v>
          </cell>
          <cell r="AU55">
            <v>0.002581660612078041</v>
          </cell>
          <cell r="AX55" t="e">
            <v>#REF!</v>
          </cell>
        </row>
        <row r="56">
          <cell r="A56" t="str">
            <v>Naphthalene</v>
          </cell>
          <cell r="C56">
            <v>0.0004829268292682927</v>
          </cell>
          <cell r="E56">
            <v>0.0198</v>
          </cell>
          <cell r="G56">
            <v>2000</v>
          </cell>
          <cell r="I56">
            <v>0.059</v>
          </cell>
          <cell r="K56">
            <v>7.5E-06</v>
          </cell>
          <cell r="M56">
            <v>12</v>
          </cell>
          <cell r="O56">
            <v>31</v>
          </cell>
          <cell r="Q56">
            <v>210.66869257394148</v>
          </cell>
          <cell r="S56">
            <v>3.36</v>
          </cell>
          <cell r="Z56">
            <v>0.13</v>
          </cell>
          <cell r="AA56" t="str">
            <v>D</v>
          </cell>
          <cell r="AD56">
            <v>0.047</v>
          </cell>
          <cell r="AE56" t="str">
            <v>D</v>
          </cell>
          <cell r="AF56">
            <v>128.16</v>
          </cell>
          <cell r="AH56">
            <v>0.2</v>
          </cell>
          <cell r="AI56" t="str">
            <v>D</v>
          </cell>
          <cell r="AJ56">
            <v>0.56</v>
          </cell>
          <cell r="AK56" t="str">
            <v>D</v>
          </cell>
          <cell r="AL56">
            <v>1.34</v>
          </cell>
          <cell r="AM56" t="str">
            <v>D</v>
          </cell>
          <cell r="AN56">
            <v>1</v>
          </cell>
          <cell r="AO56" t="str">
            <v>D</v>
          </cell>
          <cell r="AP56" t="str">
            <v>NC</v>
          </cell>
          <cell r="AR56" t="str">
            <v>NC</v>
          </cell>
          <cell r="AT56" t="str">
            <v>yes</v>
          </cell>
          <cell r="AU56">
            <v>5.14599852151582E-06</v>
          </cell>
          <cell r="AX56" t="e">
            <v>#REF!</v>
          </cell>
        </row>
        <row r="57">
          <cell r="A57" t="str">
            <v>n-Butylbenzene</v>
          </cell>
          <cell r="C57">
            <v>0.0105</v>
          </cell>
          <cell r="D57" t="str">
            <v>a</v>
          </cell>
          <cell r="E57">
            <v>0.43050000000000005</v>
          </cell>
          <cell r="F57" t="str">
            <v>a</v>
          </cell>
          <cell r="G57">
            <v>3607</v>
          </cell>
          <cell r="H57" t="str">
            <v>h</v>
          </cell>
          <cell r="I57">
            <v>0.05858948009015922</v>
          </cell>
          <cell r="J57" t="str">
            <v>i</v>
          </cell>
          <cell r="K57">
            <v>1E-05</v>
          </cell>
          <cell r="M57">
            <v>21.642</v>
          </cell>
          <cell r="O57">
            <v>600</v>
          </cell>
          <cell r="P57" t="str">
            <v>a</v>
          </cell>
          <cell r="Q57">
            <v>1017.653662620534</v>
          </cell>
          <cell r="S57">
            <v>4.26</v>
          </cell>
          <cell r="T57" t="str">
            <v>h</v>
          </cell>
          <cell r="Z57">
            <v>0.01</v>
          </cell>
          <cell r="AA57" t="str">
            <v>D</v>
          </cell>
          <cell r="AD57">
            <v>0.1819566783035307</v>
          </cell>
          <cell r="AE57" t="str">
            <v>(C)D</v>
          </cell>
          <cell r="AF57">
            <v>134.22</v>
          </cell>
          <cell r="AH57">
            <v>0.8</v>
          </cell>
          <cell r="AI57" t="str">
            <v>(C)D</v>
          </cell>
          <cell r="AJ57">
            <v>0.5926814013545718</v>
          </cell>
          <cell r="AK57" t="str">
            <v>(C)D</v>
          </cell>
          <cell r="AL57">
            <v>2.2746734339003383</v>
          </cell>
          <cell r="AM57" t="str">
            <v>(C)D</v>
          </cell>
          <cell r="AN57">
            <v>1</v>
          </cell>
          <cell r="AO57" t="str">
            <v>D</v>
          </cell>
          <cell r="AP57">
            <v>1.0785090823307384</v>
          </cell>
          <cell r="AQ57" t="str">
            <v>(C)D</v>
          </cell>
          <cell r="AR57">
            <v>0.9851851851851852</v>
          </cell>
          <cell r="AS57" t="str">
            <v>(C)D</v>
          </cell>
          <cell r="AT57" t="str">
            <v>yes</v>
          </cell>
          <cell r="AU57">
            <v>6.157851500410823E-05</v>
          </cell>
          <cell r="AX57" t="e">
            <v>#REF!</v>
          </cell>
        </row>
        <row r="58">
          <cell r="A58" t="str">
            <v>n-Propylbenzene</v>
          </cell>
          <cell r="C58">
            <v>0.0105</v>
          </cell>
          <cell r="D58" t="str">
            <v>e</v>
          </cell>
          <cell r="E58">
            <v>0.43050000000000005</v>
          </cell>
          <cell r="F58" t="str">
            <v>k</v>
          </cell>
          <cell r="G58">
            <v>1402</v>
          </cell>
          <cell r="H58" t="str">
            <v>h</v>
          </cell>
          <cell r="I58">
            <v>0.0626</v>
          </cell>
          <cell r="J58" t="str">
            <v>i</v>
          </cell>
          <cell r="K58">
            <v>1E-05</v>
          </cell>
          <cell r="M58">
            <v>8.412</v>
          </cell>
          <cell r="O58">
            <v>600</v>
          </cell>
          <cell r="P58" t="str">
            <v>e</v>
          </cell>
          <cell r="Q58">
            <v>304.22857274809627</v>
          </cell>
          <cell r="S58">
            <v>3.57</v>
          </cell>
          <cell r="T58" t="str">
            <v>e</v>
          </cell>
          <cell r="Z58">
            <v>0.01</v>
          </cell>
          <cell r="AA58" t="str">
            <v>D</v>
          </cell>
          <cell r="AD58">
            <v>0.07640750174108324</v>
          </cell>
          <cell r="AE58" t="str">
            <v>(C)D</v>
          </cell>
          <cell r="AF58">
            <v>120.19</v>
          </cell>
          <cell r="AH58">
            <v>0.3</v>
          </cell>
          <cell r="AI58" t="str">
            <v>(C)D</v>
          </cell>
          <cell r="AJ58">
            <v>0.4945990741596963</v>
          </cell>
          <cell r="AK58" t="str">
            <v>(C)D</v>
          </cell>
          <cell r="AL58">
            <v>1.187037777983271</v>
          </cell>
          <cell r="AM58" t="str">
            <v>(C)D</v>
          </cell>
          <cell r="AN58">
            <v>1</v>
          </cell>
          <cell r="AO58" t="str">
            <v>D</v>
          </cell>
          <cell r="AP58">
            <v>0.5200228646088519</v>
          </cell>
          <cell r="AQ58" t="str">
            <v>(C)D</v>
          </cell>
          <cell r="AR58">
            <v>0.5564102564102563</v>
          </cell>
          <cell r="AS58" t="str">
            <v>(C)D</v>
          </cell>
          <cell r="AT58" t="str">
            <v>yes</v>
          </cell>
          <cell r="AU58">
            <v>0.0001670848197579635</v>
          </cell>
          <cell r="AX58" t="e">
            <v>#REF!</v>
          </cell>
        </row>
        <row r="59">
          <cell r="A59" t="str">
            <v>o- Xylene</v>
          </cell>
          <cell r="C59">
            <v>0.0051951219512195125</v>
          </cell>
          <cell r="E59">
            <v>0.213</v>
          </cell>
          <cell r="G59">
            <v>363</v>
          </cell>
          <cell r="I59">
            <v>0.087</v>
          </cell>
          <cell r="K59">
            <v>1E-05</v>
          </cell>
          <cell r="M59">
            <v>2.178</v>
          </cell>
          <cell r="O59">
            <v>178</v>
          </cell>
          <cell r="Q59">
            <v>140.86399463612574</v>
          </cell>
          <cell r="S59">
            <v>3.13</v>
          </cell>
          <cell r="Z59">
            <v>0.01</v>
          </cell>
          <cell r="AA59" t="str">
            <v>D</v>
          </cell>
          <cell r="AD59">
            <v>0.03878859063471442</v>
          </cell>
          <cell r="AE59" t="str">
            <v>(C)D</v>
          </cell>
          <cell r="AF59">
            <v>120.91</v>
          </cell>
          <cell r="AH59">
            <v>0.2</v>
          </cell>
          <cell r="AI59" t="str">
            <v>(C)D</v>
          </cell>
          <cell r="AJ59">
            <v>0.4992123250148653</v>
          </cell>
          <cell r="AK59" t="str">
            <v>(C)D</v>
          </cell>
          <cell r="AL59">
            <v>1.1981095800356767</v>
          </cell>
          <cell r="AM59" t="str">
            <v>(C)D</v>
          </cell>
          <cell r="AN59">
            <v>1</v>
          </cell>
          <cell r="AO59" t="str">
            <v>D</v>
          </cell>
          <cell r="AP59">
            <v>0.4394196744515214</v>
          </cell>
          <cell r="AQ59" t="str">
            <v>(C)D</v>
          </cell>
          <cell r="AR59">
            <v>0.47777777777777786</v>
          </cell>
          <cell r="AS59" t="str">
            <v>(C)D</v>
          </cell>
          <cell r="AT59" t="str">
            <v>yes</v>
          </cell>
          <cell r="AU59">
            <v>0.00042588578596568715</v>
          </cell>
          <cell r="AX59" t="e">
            <v>#REF!</v>
          </cell>
        </row>
        <row r="60">
          <cell r="A60" t="str">
            <v>o-Chlorotoluene</v>
          </cell>
          <cell r="C60">
            <v>0.00357</v>
          </cell>
          <cell r="E60">
            <v>0.14637</v>
          </cell>
          <cell r="F60" t="str">
            <v>k</v>
          </cell>
          <cell r="G60">
            <v>896.189806861614</v>
          </cell>
          <cell r="H60" t="str">
            <v>h</v>
          </cell>
          <cell r="I60">
            <v>0.067008</v>
          </cell>
          <cell r="K60">
            <v>1E-05</v>
          </cell>
          <cell r="M60">
            <v>5.377138841169684</v>
          </cell>
          <cell r="O60">
            <v>374</v>
          </cell>
          <cell r="Q60">
            <v>233.99145610551014</v>
          </cell>
          <cell r="S60">
            <v>3.42</v>
          </cell>
          <cell r="Z60">
            <v>0.01</v>
          </cell>
          <cell r="AA60" t="str">
            <v>D</v>
          </cell>
          <cell r="AT60" t="str">
            <v>yes</v>
          </cell>
          <cell r="AU60">
            <v>9.493501121011846E-05</v>
          </cell>
          <cell r="AX60" t="e">
            <v>#REF!</v>
          </cell>
        </row>
        <row r="61">
          <cell r="A61" t="str">
            <v>p-Isopropyltoluene</v>
          </cell>
          <cell r="C61">
            <v>0.011</v>
          </cell>
          <cell r="D61" t="str">
            <v>e</v>
          </cell>
          <cell r="E61">
            <v>0.45099999999999996</v>
          </cell>
          <cell r="F61" t="str">
            <v>k</v>
          </cell>
          <cell r="G61">
            <v>2767</v>
          </cell>
          <cell r="H61" t="str">
            <v>h</v>
          </cell>
          <cell r="I61">
            <v>0.05858948009015922</v>
          </cell>
          <cell r="J61" t="str">
            <v>i</v>
          </cell>
          <cell r="K61">
            <v>1E-05</v>
          </cell>
          <cell r="M61">
            <v>16.602</v>
          </cell>
          <cell r="O61">
            <v>23.4</v>
          </cell>
          <cell r="P61" t="str">
            <v>e</v>
          </cell>
          <cell r="Q61">
            <v>769.1304402866094</v>
          </cell>
          <cell r="S61">
            <v>4.1</v>
          </cell>
          <cell r="T61" t="str">
            <v>e</v>
          </cell>
          <cell r="Z61">
            <v>0.01</v>
          </cell>
          <cell r="AA61" t="str">
            <v>D</v>
          </cell>
          <cell r="AD61">
            <v>0.1426816096010935</v>
          </cell>
          <cell r="AE61" t="str">
            <v>(C)D</v>
          </cell>
          <cell r="AF61">
            <v>134.22</v>
          </cell>
          <cell r="AH61">
            <v>0.6</v>
          </cell>
          <cell r="AI61" t="str">
            <v>(C)D</v>
          </cell>
          <cell r="AJ61">
            <v>0.5926814013545718</v>
          </cell>
          <cell r="AK61" t="str">
            <v>(C)D</v>
          </cell>
          <cell r="AL61">
            <v>1.4224353632509723</v>
          </cell>
          <cell r="AM61" t="str">
            <v>(C)D</v>
          </cell>
          <cell r="AN61">
            <v>1</v>
          </cell>
          <cell r="AO61" t="str">
            <v>D</v>
          </cell>
          <cell r="AP61">
            <v>0.8222399150743104</v>
          </cell>
          <cell r="AQ61" t="str">
            <v>(C)D</v>
          </cell>
          <cell r="AR61">
            <v>0.8083333333333332</v>
          </cell>
          <cell r="AS61" t="str">
            <v>(C)D</v>
          </cell>
          <cell r="AT61" t="str">
            <v>yes</v>
          </cell>
          <cell r="AU61">
            <v>8.386353069905892E-05</v>
          </cell>
          <cell r="AX61" t="e">
            <v>#REF!</v>
          </cell>
        </row>
        <row r="62">
          <cell r="A62" t="str">
            <v>sec-Butylbenzene</v>
          </cell>
          <cell r="C62">
            <v>0.0116</v>
          </cell>
          <cell r="D62" t="str">
            <v>b</v>
          </cell>
          <cell r="E62">
            <v>0.47559999999999997</v>
          </cell>
          <cell r="F62" t="str">
            <v>b</v>
          </cell>
          <cell r="G62">
            <v>2813</v>
          </cell>
          <cell r="H62" t="str">
            <v>l</v>
          </cell>
          <cell r="I62">
            <v>0.05858948009015922</v>
          </cell>
          <cell r="J62" t="str">
            <v>i</v>
          </cell>
          <cell r="K62">
            <v>1E-05</v>
          </cell>
          <cell r="M62">
            <v>16.878</v>
          </cell>
          <cell r="O62">
            <v>50</v>
          </cell>
          <cell r="P62" t="str">
            <v>b</v>
          </cell>
          <cell r="Q62">
            <v>356.12298094276235</v>
          </cell>
          <cell r="S62">
            <v>3.66</v>
          </cell>
          <cell r="T62" t="str">
            <v>b</v>
          </cell>
          <cell r="Z62">
            <v>0.01</v>
          </cell>
          <cell r="AA62" t="str">
            <v>D</v>
          </cell>
          <cell r="AD62">
            <v>0.07310852131495543</v>
          </cell>
          <cell r="AE62" t="str">
            <v>(C)D</v>
          </cell>
          <cell r="AF62">
            <v>134.22</v>
          </cell>
          <cell r="AH62">
            <v>0.3</v>
          </cell>
          <cell r="AI62" t="str">
            <v>(C)D</v>
          </cell>
          <cell r="AJ62">
            <v>0.5926814013545718</v>
          </cell>
          <cell r="AK62" t="str">
            <v>(C)D</v>
          </cell>
          <cell r="AL62">
            <v>1.4224353632509723</v>
          </cell>
          <cell r="AM62" t="str">
            <v>(C)D</v>
          </cell>
          <cell r="AN62">
            <v>1</v>
          </cell>
          <cell r="AO62" t="str">
            <v>D</v>
          </cell>
          <cell r="AP62">
            <v>0.5200228646088519</v>
          </cell>
          <cell r="AQ62" t="str">
            <v>(C)D</v>
          </cell>
          <cell r="AR62">
            <v>0.5564102564102563</v>
          </cell>
          <cell r="AS62" t="str">
            <v>(C)D</v>
          </cell>
          <cell r="AT62" t="str">
            <v>yes</v>
          </cell>
          <cell r="AU62">
            <v>8.698348002508341E-05</v>
          </cell>
          <cell r="AX62" t="e">
            <v>#REF!</v>
          </cell>
        </row>
        <row r="63">
          <cell r="A63" t="str">
            <v>Styrene</v>
          </cell>
          <cell r="C63">
            <v>0.00275609756097561</v>
          </cell>
          <cell r="E63">
            <v>0.113</v>
          </cell>
          <cell r="G63">
            <v>776</v>
          </cell>
          <cell r="I63">
            <v>0.071</v>
          </cell>
          <cell r="K63">
            <v>8E-06</v>
          </cell>
          <cell r="M63">
            <v>4.656</v>
          </cell>
          <cell r="O63">
            <v>310</v>
          </cell>
          <cell r="S63">
            <v>2.94</v>
          </cell>
          <cell r="Z63">
            <v>0.01</v>
          </cell>
          <cell r="AA63" t="str">
            <v>D</v>
          </cell>
          <cell r="AD63">
            <v>0.037</v>
          </cell>
          <cell r="AE63" t="str">
            <v>D</v>
          </cell>
          <cell r="AF63">
            <v>104.2</v>
          </cell>
          <cell r="AH63">
            <v>0.1</v>
          </cell>
          <cell r="AI63" t="str">
            <v>D</v>
          </cell>
          <cell r="AJ63">
            <v>0.41</v>
          </cell>
          <cell r="AK63" t="str">
            <v>D</v>
          </cell>
          <cell r="AL63">
            <v>0.98</v>
          </cell>
          <cell r="AM63" t="str">
            <v>D</v>
          </cell>
          <cell r="AN63">
            <v>1</v>
          </cell>
          <cell r="AO63" t="str">
            <v>D</v>
          </cell>
          <cell r="AP63" t="str">
            <v>NC</v>
          </cell>
          <cell r="AR63" t="str">
            <v>NC</v>
          </cell>
          <cell r="AT63" t="str">
            <v>yes</v>
          </cell>
          <cell r="AU63">
            <v>8.948242982650746E-05</v>
          </cell>
          <cell r="AX63" t="e">
            <v>#REF!</v>
          </cell>
        </row>
        <row r="64">
          <cell r="A64" t="str">
            <v>t-Butylbenzene</v>
          </cell>
          <cell r="C64">
            <v>0.0116</v>
          </cell>
          <cell r="D64" t="str">
            <v>b</v>
          </cell>
          <cell r="E64">
            <v>0.47559999999999997</v>
          </cell>
          <cell r="F64" t="str">
            <v>b</v>
          </cell>
          <cell r="G64">
            <v>2813</v>
          </cell>
          <cell r="H64" t="str">
            <v>h</v>
          </cell>
          <cell r="I64">
            <v>0.05858948009015922</v>
          </cell>
          <cell r="J64" t="str">
            <v>i</v>
          </cell>
          <cell r="K64">
            <v>1E-05</v>
          </cell>
          <cell r="M64">
            <v>16.878</v>
          </cell>
          <cell r="O64">
            <v>50</v>
          </cell>
          <cell r="P64" t="str">
            <v>b</v>
          </cell>
          <cell r="Q64">
            <v>782.7084095906122</v>
          </cell>
          <cell r="S64">
            <v>4.11</v>
          </cell>
          <cell r="T64" t="str">
            <v>f</v>
          </cell>
          <cell r="Z64">
            <v>0.01</v>
          </cell>
          <cell r="AA64" t="str">
            <v>D</v>
          </cell>
          <cell r="AE64" t="str">
            <v>D</v>
          </cell>
          <cell r="AF64">
            <v>134.22</v>
          </cell>
          <cell r="AT64" t="str">
            <v>yes</v>
          </cell>
          <cell r="AU64">
            <v>8.698348002508341E-05</v>
          </cell>
          <cell r="AX64" t="e">
            <v>#REF!</v>
          </cell>
        </row>
        <row r="65">
          <cell r="A65" t="str">
            <v>tert-Butyl methyl ether</v>
          </cell>
          <cell r="C65">
            <v>0.000587</v>
          </cell>
          <cell r="D65" t="str">
            <v>e</v>
          </cell>
          <cell r="E65">
            <v>0.024066999999999998</v>
          </cell>
          <cell r="F65" t="str">
            <v>k</v>
          </cell>
          <cell r="G65">
            <v>12</v>
          </cell>
          <cell r="H65" t="str">
            <v>j</v>
          </cell>
          <cell r="I65">
            <v>0.076</v>
          </cell>
          <cell r="J65" t="str">
            <v>i</v>
          </cell>
          <cell r="K65">
            <v>1E-05</v>
          </cell>
          <cell r="L65" t="str">
            <v>m</v>
          </cell>
          <cell r="M65">
            <v>0.07200000000000001</v>
          </cell>
          <cell r="O65">
            <v>48000</v>
          </cell>
          <cell r="P65" t="str">
            <v>e</v>
          </cell>
          <cell r="S65">
            <v>0.94</v>
          </cell>
          <cell r="T65" t="str">
            <v>e</v>
          </cell>
          <cell r="Z65">
            <v>0.01</v>
          </cell>
          <cell r="AA65" t="str">
            <v>D</v>
          </cell>
          <cell r="AD65">
            <v>0.0021220714378973335</v>
          </cell>
          <cell r="AE65" t="str">
            <v>(C)D</v>
          </cell>
          <cell r="AF65">
            <v>88.15</v>
          </cell>
          <cell r="AH65">
            <v>0</v>
          </cell>
          <cell r="AI65" t="str">
            <v>(C)D</v>
          </cell>
          <cell r="AJ65">
            <v>0.32721205778250007</v>
          </cell>
          <cell r="AK65" t="str">
            <v>(C)D</v>
          </cell>
          <cell r="AL65">
            <v>0.7853089386780001</v>
          </cell>
          <cell r="AM65" t="str">
            <v>(C)D</v>
          </cell>
          <cell r="AN65">
            <v>1</v>
          </cell>
          <cell r="AO65" t="str">
            <v>D</v>
          </cell>
          <cell r="AP65">
            <v>0.3036093418259023</v>
          </cell>
          <cell r="AQ65" t="str">
            <v>(C)D</v>
          </cell>
          <cell r="AR65">
            <v>0.3333333333333333</v>
          </cell>
          <cell r="AS65" t="str">
            <v>(C)D</v>
          </cell>
          <cell r="AT65" t="str">
            <v>yes</v>
          </cell>
          <cell r="AU65">
            <v>0.000552301133901659</v>
          </cell>
          <cell r="AX65" t="e">
            <v>#REF!</v>
          </cell>
        </row>
        <row r="66">
          <cell r="A66" t="str">
            <v>Tetrachloroethene</v>
          </cell>
          <cell r="C66">
            <v>0.018390243902439023</v>
          </cell>
          <cell r="E66">
            <v>0.754</v>
          </cell>
          <cell r="G66">
            <v>155</v>
          </cell>
          <cell r="I66">
            <v>0.072</v>
          </cell>
          <cell r="K66">
            <v>8.2E-06</v>
          </cell>
          <cell r="M66">
            <v>0.93</v>
          </cell>
          <cell r="O66">
            <v>200</v>
          </cell>
          <cell r="Q66">
            <v>62.97961479295172</v>
          </cell>
          <cell r="S66">
            <v>2.67</v>
          </cell>
          <cell r="Z66">
            <v>0.01</v>
          </cell>
          <cell r="AA66" t="str">
            <v>D</v>
          </cell>
          <cell r="AD66">
            <v>0.033</v>
          </cell>
          <cell r="AE66" t="str">
            <v>D</v>
          </cell>
          <cell r="AF66">
            <v>165.83</v>
          </cell>
          <cell r="AH66">
            <v>0.2</v>
          </cell>
          <cell r="AI66" t="str">
            <v>D</v>
          </cell>
          <cell r="AJ66">
            <v>0.91</v>
          </cell>
          <cell r="AK66" t="str">
            <v>D</v>
          </cell>
          <cell r="AL66">
            <v>2.18</v>
          </cell>
          <cell r="AM66" t="str">
            <v>D</v>
          </cell>
          <cell r="AN66">
            <v>1</v>
          </cell>
          <cell r="AO66" t="str">
            <v>D</v>
          </cell>
          <cell r="AP66" t="str">
            <v>NC</v>
          </cell>
          <cell r="AR66" t="str">
            <v>NC</v>
          </cell>
          <cell r="AT66" t="str">
            <v>yes</v>
          </cell>
          <cell r="AU66">
            <v>0.002466327629165935</v>
          </cell>
          <cell r="AX66" t="e">
            <v>#REF!</v>
          </cell>
        </row>
        <row r="67">
          <cell r="A67" t="str">
            <v>Toluene</v>
          </cell>
          <cell r="C67">
            <v>0.006634146341463415</v>
          </cell>
          <cell r="E67">
            <v>0.272</v>
          </cell>
          <cell r="G67">
            <v>182</v>
          </cell>
          <cell r="I67">
            <v>0.087</v>
          </cell>
          <cell r="K67">
            <v>8.6E-06</v>
          </cell>
          <cell r="M67">
            <v>1.092</v>
          </cell>
          <cell r="O67">
            <v>526</v>
          </cell>
          <cell r="Q67">
            <v>69.95197810512137</v>
          </cell>
          <cell r="S67">
            <v>2.73</v>
          </cell>
          <cell r="Z67">
            <v>0.01</v>
          </cell>
          <cell r="AA67" t="str">
            <v>D</v>
          </cell>
          <cell r="AD67">
            <v>0.031</v>
          </cell>
          <cell r="AE67" t="str">
            <v>D</v>
          </cell>
          <cell r="AF67">
            <v>92</v>
          </cell>
          <cell r="AH67">
            <v>0.1</v>
          </cell>
          <cell r="AI67" t="str">
            <v>D</v>
          </cell>
          <cell r="AJ67">
            <v>0.35</v>
          </cell>
          <cell r="AK67" t="str">
            <v>D</v>
          </cell>
          <cell r="AL67">
            <v>0.84</v>
          </cell>
          <cell r="AM67" t="str">
            <v>D</v>
          </cell>
          <cell r="AN67">
            <v>1</v>
          </cell>
          <cell r="AO67" t="str">
            <v>D</v>
          </cell>
          <cell r="AP67" t="str">
            <v>NC</v>
          </cell>
          <cell r="AR67" t="str">
            <v>NC</v>
          </cell>
          <cell r="AT67" t="str">
            <v>yes</v>
          </cell>
          <cell r="AU67">
            <v>0.0010139213562792807</v>
          </cell>
          <cell r="AX67" t="e">
            <v>#REF!</v>
          </cell>
        </row>
        <row r="68">
          <cell r="A68" t="str">
            <v>Total 1,2-Dichloroethene</v>
          </cell>
          <cell r="C68">
            <v>0.004073170731707317</v>
          </cell>
          <cell r="E68">
            <v>0.167</v>
          </cell>
          <cell r="G68">
            <v>35.5</v>
          </cell>
          <cell r="I68">
            <v>0.0736</v>
          </cell>
          <cell r="K68">
            <v>1.13E-05</v>
          </cell>
          <cell r="M68">
            <v>0.213</v>
          </cell>
          <cell r="O68">
            <v>3500</v>
          </cell>
          <cell r="Q68">
            <v>15.261597656254633</v>
          </cell>
          <cell r="S68">
            <v>1.86</v>
          </cell>
          <cell r="Z68">
            <v>0.01</v>
          </cell>
          <cell r="AA68" t="str">
            <v>D</v>
          </cell>
          <cell r="AD68">
            <v>0.007663020722739196</v>
          </cell>
          <cell r="AE68" t="str">
            <v>(C)D</v>
          </cell>
          <cell r="AF68">
            <v>97</v>
          </cell>
          <cell r="AH68">
            <v>0</v>
          </cell>
          <cell r="AI68" t="str">
            <v>(C)D</v>
          </cell>
          <cell r="AJ68">
            <v>0.3667661944417321</v>
          </cell>
          <cell r="AK68" t="str">
            <v>(C)D</v>
          </cell>
          <cell r="AL68">
            <v>0.8802388666601569</v>
          </cell>
          <cell r="AM68" t="str">
            <v>(C)D</v>
          </cell>
          <cell r="AN68">
            <v>1</v>
          </cell>
          <cell r="AO68" t="str">
            <v>D</v>
          </cell>
          <cell r="AP68">
            <v>0.3036093418259023</v>
          </cell>
          <cell r="AQ68" t="str">
            <v>(C)D</v>
          </cell>
          <cell r="AR68">
            <v>0.3333333333333333</v>
          </cell>
          <cell r="AS68" t="str">
            <v>(C)D</v>
          </cell>
          <cell r="AT68" t="str">
            <v>yes</v>
          </cell>
          <cell r="AU68">
            <v>0.0019004156414481673</v>
          </cell>
          <cell r="AX68" t="e">
            <v>#REF!</v>
          </cell>
        </row>
        <row r="69">
          <cell r="A69" t="str">
            <v>trans-1,2-Dichloroethene</v>
          </cell>
          <cell r="C69">
            <v>0.009390243902439024</v>
          </cell>
          <cell r="E69">
            <v>0.385</v>
          </cell>
          <cell r="G69">
            <v>52.5</v>
          </cell>
          <cell r="I69">
            <v>0.0707</v>
          </cell>
          <cell r="K69">
            <v>1.19E-05</v>
          </cell>
          <cell r="M69">
            <v>0.315</v>
          </cell>
          <cell r="O69">
            <v>6300</v>
          </cell>
          <cell r="Q69">
            <v>22.039411818101094</v>
          </cell>
          <cell r="S69">
            <v>2.07</v>
          </cell>
          <cell r="Z69">
            <v>0.01</v>
          </cell>
          <cell r="AA69" t="str">
            <v>D</v>
          </cell>
          <cell r="AD69">
            <v>0.0077</v>
          </cell>
          <cell r="AE69" t="str">
            <v>D</v>
          </cell>
          <cell r="AF69">
            <v>97</v>
          </cell>
          <cell r="AH69">
            <v>0</v>
          </cell>
          <cell r="AI69" t="str">
            <v>D</v>
          </cell>
          <cell r="AJ69">
            <v>0.37</v>
          </cell>
          <cell r="AK69" t="str">
            <v>D</v>
          </cell>
          <cell r="AL69">
            <v>0.89</v>
          </cell>
          <cell r="AM69" t="str">
            <v>D</v>
          </cell>
          <cell r="AN69">
            <v>1</v>
          </cell>
          <cell r="AO69" t="str">
            <v>D</v>
          </cell>
          <cell r="AP69" t="str">
            <v>NC</v>
          </cell>
          <cell r="AR69" t="str">
            <v>NC</v>
          </cell>
          <cell r="AT69" t="str">
            <v>yes</v>
          </cell>
          <cell r="AU69">
            <v>0.002972533420482898</v>
          </cell>
          <cell r="AX69" t="e">
            <v>#REF!</v>
          </cell>
        </row>
        <row r="70">
          <cell r="A70" t="str">
            <v>Trichloroethene</v>
          </cell>
          <cell r="C70">
            <v>0.010292682926829269</v>
          </cell>
          <cell r="E70">
            <v>0.422</v>
          </cell>
          <cell r="G70">
            <v>166</v>
          </cell>
          <cell r="I70">
            <v>0.079</v>
          </cell>
          <cell r="K70">
            <v>9.1E-06</v>
          </cell>
          <cell r="M70">
            <v>0.996</v>
          </cell>
          <cell r="O70">
            <v>1100</v>
          </cell>
          <cell r="Q70">
            <v>67.54605666335016</v>
          </cell>
          <cell r="S70">
            <v>2.71</v>
          </cell>
          <cell r="Z70">
            <v>0.01</v>
          </cell>
          <cell r="AA70" t="str">
            <v>D</v>
          </cell>
          <cell r="AD70">
            <v>0.012</v>
          </cell>
          <cell r="AE70" t="str">
            <v>D</v>
          </cell>
          <cell r="AF70">
            <v>131</v>
          </cell>
          <cell r="AH70">
            <v>0.1</v>
          </cell>
          <cell r="AI70" t="str">
            <v>D</v>
          </cell>
          <cell r="AJ70">
            <v>0.58</v>
          </cell>
          <cell r="AK70" t="str">
            <v>D</v>
          </cell>
          <cell r="AL70">
            <v>1.39</v>
          </cell>
          <cell r="AM70" t="str">
            <v>D</v>
          </cell>
          <cell r="AN70">
            <v>1</v>
          </cell>
          <cell r="AO70" t="str">
            <v>D</v>
          </cell>
          <cell r="AP70" t="str">
            <v>NC</v>
          </cell>
          <cell r="AR70" t="str">
            <v>NC</v>
          </cell>
          <cell r="AT70" t="str">
            <v>yes</v>
          </cell>
          <cell r="AU70">
            <v>0.001510525052544577</v>
          </cell>
          <cell r="AX70" t="e">
            <v>#REF!</v>
          </cell>
        </row>
        <row r="71">
          <cell r="A71" t="str">
            <v>Trichlorofluoromethane</v>
          </cell>
          <cell r="C71">
            <v>0.097</v>
          </cell>
          <cell r="D71" t="str">
            <v>e</v>
          </cell>
          <cell r="E71">
            <v>3.9770000000000003</v>
          </cell>
          <cell r="F71" t="str">
            <v>k</v>
          </cell>
          <cell r="G71">
            <v>97</v>
          </cell>
          <cell r="H71" t="str">
            <v>e</v>
          </cell>
          <cell r="I71">
            <v>0.087</v>
          </cell>
          <cell r="J71" t="str">
            <v>P</v>
          </cell>
          <cell r="K71">
            <v>1.3E-05</v>
          </cell>
          <cell r="L71" t="str">
            <v>P</v>
          </cell>
          <cell r="M71">
            <v>0.582</v>
          </cell>
          <cell r="O71">
            <v>1100</v>
          </cell>
          <cell r="P71" t="str">
            <v>e</v>
          </cell>
          <cell r="Q71">
            <v>49</v>
          </cell>
          <cell r="R71" t="str">
            <v>e</v>
          </cell>
          <cell r="S71">
            <v>2.53</v>
          </cell>
          <cell r="T71" t="str">
            <v>e</v>
          </cell>
          <cell r="Z71">
            <v>0.01</v>
          </cell>
          <cell r="AA71" t="str">
            <v>D</v>
          </cell>
          <cell r="AD71">
            <v>0.013</v>
          </cell>
          <cell r="AE71" t="str">
            <v>D</v>
          </cell>
          <cell r="AF71">
            <v>137.37</v>
          </cell>
          <cell r="AH71">
            <v>0.1</v>
          </cell>
          <cell r="AI71" t="str">
            <v>D</v>
          </cell>
          <cell r="AJ71">
            <v>0.63</v>
          </cell>
          <cell r="AK71" t="str">
            <v>D</v>
          </cell>
          <cell r="AL71">
            <v>1.51</v>
          </cell>
          <cell r="AM71" t="str">
            <v>D</v>
          </cell>
          <cell r="AN71">
            <v>1</v>
          </cell>
          <cell r="AO71" t="str">
            <v>D</v>
          </cell>
          <cell r="AP71" t="str">
            <v>NC</v>
          </cell>
          <cell r="AR71" t="str">
            <v>NC</v>
          </cell>
          <cell r="AT71" t="str">
            <v>yes</v>
          </cell>
          <cell r="AU71">
            <v>0.012847004225015356</v>
          </cell>
          <cell r="AX71" t="e">
            <v>#REF!</v>
          </cell>
        </row>
        <row r="72">
          <cell r="A72" t="str">
            <v>Vinyl chloride, adult</v>
          </cell>
          <cell r="C72">
            <v>0.02707317073170732</v>
          </cell>
          <cell r="E72">
            <v>1.11</v>
          </cell>
          <cell r="G72">
            <v>18.6</v>
          </cell>
          <cell r="I72">
            <v>0.106</v>
          </cell>
          <cell r="K72">
            <v>1.23E-06</v>
          </cell>
          <cell r="M72">
            <v>0.1116</v>
          </cell>
          <cell r="O72">
            <v>2760</v>
          </cell>
          <cell r="Q72">
            <v>8.128305161640998</v>
          </cell>
          <cell r="S72">
            <v>1.5</v>
          </cell>
          <cell r="Z72">
            <v>0.01</v>
          </cell>
          <cell r="AA72" t="str">
            <v>D</v>
          </cell>
          <cell r="AD72">
            <v>0.0056</v>
          </cell>
          <cell r="AE72" t="str">
            <v>D</v>
          </cell>
          <cell r="AF72">
            <v>63</v>
          </cell>
          <cell r="AH72">
            <v>0</v>
          </cell>
          <cell r="AI72" t="str">
            <v>D</v>
          </cell>
          <cell r="AJ72">
            <v>0.24</v>
          </cell>
          <cell r="AK72" t="str">
            <v>D</v>
          </cell>
          <cell r="AL72">
            <v>0.57</v>
          </cell>
          <cell r="AM72" t="str">
            <v>D</v>
          </cell>
          <cell r="AN72">
            <v>1</v>
          </cell>
          <cell r="AO72" t="str">
            <v>D</v>
          </cell>
          <cell r="AP72" t="str">
            <v>NC</v>
          </cell>
          <cell r="AR72" t="str">
            <v>NC</v>
          </cell>
          <cell r="AT72" t="str">
            <v>yes</v>
          </cell>
          <cell r="AU72">
            <v>0.014863907512512207</v>
          </cell>
          <cell r="AX72" t="e">
            <v>#REF!</v>
          </cell>
        </row>
        <row r="73">
          <cell r="A73" t="str">
            <v>Vinyl chloride, lifetime</v>
          </cell>
          <cell r="C73">
            <v>0.02707317073170732</v>
          </cell>
          <cell r="E73">
            <v>1.11</v>
          </cell>
          <cell r="G73">
            <v>18.6</v>
          </cell>
          <cell r="I73">
            <v>0.106</v>
          </cell>
          <cell r="K73">
            <v>1.23E-06</v>
          </cell>
          <cell r="M73">
            <v>0.1116</v>
          </cell>
          <cell r="O73">
            <v>2760</v>
          </cell>
          <cell r="Q73">
            <v>8.128305161640998</v>
          </cell>
          <cell r="S73">
            <v>1.5</v>
          </cell>
          <cell r="Z73">
            <v>0.01</v>
          </cell>
          <cell r="AA73" t="str">
            <v>D</v>
          </cell>
          <cell r="AD73">
            <v>0.0056</v>
          </cell>
          <cell r="AE73" t="str">
            <v>D</v>
          </cell>
          <cell r="AF73">
            <v>63</v>
          </cell>
          <cell r="AH73">
            <v>0</v>
          </cell>
          <cell r="AI73" t="str">
            <v>D</v>
          </cell>
          <cell r="AJ73">
            <v>0.24</v>
          </cell>
          <cell r="AK73" t="str">
            <v>D</v>
          </cell>
          <cell r="AL73">
            <v>0.57</v>
          </cell>
          <cell r="AM73" t="str">
            <v>D</v>
          </cell>
          <cell r="AN73">
            <v>1</v>
          </cell>
          <cell r="AO73" t="str">
            <v>D</v>
          </cell>
          <cell r="AP73" t="str">
            <v>NC</v>
          </cell>
          <cell r="AR73" t="str">
            <v>NC</v>
          </cell>
          <cell r="AT73" t="str">
            <v>yes</v>
          </cell>
          <cell r="AU73">
            <v>0.014863907512512207</v>
          </cell>
          <cell r="AX73" t="e">
            <v>#REF!</v>
          </cell>
        </row>
        <row r="74">
          <cell r="A74" t="str">
            <v>Xylenes (o,m,p)</v>
          </cell>
          <cell r="C74">
            <v>0.00673</v>
          </cell>
          <cell r="D74" t="str">
            <v>d</v>
          </cell>
          <cell r="E74">
            <v>0.276</v>
          </cell>
          <cell r="F74" t="str">
            <v>d</v>
          </cell>
          <cell r="G74">
            <v>386.3333333333333</v>
          </cell>
          <cell r="H74" t="str">
            <v>d</v>
          </cell>
          <cell r="I74">
            <v>0.07796666666666667</v>
          </cell>
          <cell r="J74" t="str">
            <v>d</v>
          </cell>
          <cell r="K74">
            <v>8.733333333333333E-06</v>
          </cell>
          <cell r="L74" t="str">
            <v>d</v>
          </cell>
          <cell r="M74">
            <v>2.318</v>
          </cell>
          <cell r="O74">
            <v>174.66666666666666</v>
          </cell>
          <cell r="P74" t="str">
            <v>d</v>
          </cell>
          <cell r="Q74">
            <v>150.19887046324882</v>
          </cell>
          <cell r="S74">
            <v>3.1666666666666665</v>
          </cell>
          <cell r="T74" t="str">
            <v>d</v>
          </cell>
          <cell r="Z74">
            <v>0.01</v>
          </cell>
          <cell r="AA74" t="str">
            <v>D</v>
          </cell>
          <cell r="AD74">
            <v>0.04101134381417732</v>
          </cell>
          <cell r="AE74" t="str">
            <v>(C)D</v>
          </cell>
          <cell r="AF74">
            <v>120.91</v>
          </cell>
          <cell r="AH74">
            <v>0.2</v>
          </cell>
          <cell r="AI74" t="str">
            <v>(C)D</v>
          </cell>
          <cell r="AJ74">
            <v>0.4992123250148653</v>
          </cell>
          <cell r="AK74" t="str">
            <v>(C)D</v>
          </cell>
          <cell r="AL74">
            <v>1.1981095800356767</v>
          </cell>
          <cell r="AM74" t="str">
            <v>(C)D</v>
          </cell>
          <cell r="AN74">
            <v>1</v>
          </cell>
          <cell r="AO74" t="str">
            <v>D</v>
          </cell>
          <cell r="AP74">
            <v>0.4394196744515214</v>
          </cell>
          <cell r="AQ74" t="str">
            <v>(C)D</v>
          </cell>
          <cell r="AR74">
            <v>0.47777777777777786</v>
          </cell>
          <cell r="AS74" t="str">
            <v>(C)D</v>
          </cell>
          <cell r="AT74" t="str">
            <v>yes</v>
          </cell>
          <cell r="AU74">
            <v>0.0004641288347358869</v>
          </cell>
          <cell r="AX74" t="e">
            <v>#REF!</v>
          </cell>
        </row>
        <row r="76">
          <cell r="A76" t="str">
            <v>SVOCs</v>
          </cell>
        </row>
        <row r="77">
          <cell r="A77" t="str">
            <v>1-Methyl naphthalene</v>
          </cell>
          <cell r="C77">
            <v>0.00026</v>
          </cell>
          <cell r="D77" t="str">
            <v>T</v>
          </cell>
          <cell r="E77">
            <v>0.01066</v>
          </cell>
          <cell r="F77" t="str">
            <v>T</v>
          </cell>
          <cell r="G77">
            <v>4571</v>
          </cell>
          <cell r="H77" t="str">
            <v>C</v>
          </cell>
          <cell r="I77">
            <v>0.0601</v>
          </cell>
          <cell r="J77" t="str">
            <v>C</v>
          </cell>
          <cell r="K77">
            <v>1E-05</v>
          </cell>
          <cell r="L77" t="str">
            <v>R</v>
          </cell>
          <cell r="M77">
            <v>27.426000000000002</v>
          </cell>
          <cell r="O77">
            <v>25.56</v>
          </cell>
          <cell r="P77" t="str">
            <v>P</v>
          </cell>
          <cell r="Q77">
            <v>514.2804319487929</v>
          </cell>
          <cell r="S77">
            <v>3.87</v>
          </cell>
          <cell r="T77" t="str">
            <v>T</v>
          </cell>
          <cell r="U77">
            <v>0.0002</v>
          </cell>
          <cell r="W77" t="str">
            <v>NA</v>
          </cell>
          <cell r="Y77" t="str">
            <v>no</v>
          </cell>
          <cell r="Z77">
            <v>0.13</v>
          </cell>
          <cell r="AA77" t="str">
            <v>D</v>
          </cell>
          <cell r="AD77">
            <v>0.09075697247474449</v>
          </cell>
          <cell r="AE77" t="str">
            <v>(C)D</v>
          </cell>
          <cell r="AF77">
            <v>142.2</v>
          </cell>
          <cell r="AH77">
            <v>0.4</v>
          </cell>
          <cell r="AI77" t="str">
            <v>(C)D</v>
          </cell>
          <cell r="AJ77">
            <v>0.6569151821277484</v>
          </cell>
          <cell r="AK77" t="str">
            <v>(C)D</v>
          </cell>
          <cell r="AL77">
            <v>1.576596437106596</v>
          </cell>
          <cell r="AM77" t="str">
            <v>(C)D</v>
          </cell>
          <cell r="AN77">
            <v>1</v>
          </cell>
          <cell r="AO77" t="str">
            <v>D</v>
          </cell>
          <cell r="AP77">
            <v>0.6103124052168634</v>
          </cell>
          <cell r="AQ77" t="str">
            <v>(C)D</v>
          </cell>
          <cell r="AR77">
            <v>0.6380952380952383</v>
          </cell>
          <cell r="AS77" t="str">
            <v>(C)D</v>
          </cell>
          <cell r="AT77" t="str">
            <v>yes</v>
          </cell>
          <cell r="AU77">
            <v>1.242235493087856E-06</v>
          </cell>
          <cell r="AV77" t="e">
            <v>#REF!</v>
          </cell>
          <cell r="AW77" t="e">
            <v>#REF!</v>
          </cell>
          <cell r="AX77" t="e">
            <v>#REF!</v>
          </cell>
          <cell r="AY77" t="e">
            <v>#REF!</v>
          </cell>
          <cell r="AZ77" t="e">
            <v>#NAME?</v>
          </cell>
          <cell r="BA77" t="e">
            <v>#NAME?</v>
          </cell>
          <cell r="BB77" t="e">
            <v>#REF!</v>
          </cell>
          <cell r="BC77" t="e">
            <v>#REF!</v>
          </cell>
          <cell r="BD77" t="e">
            <v>#REF!</v>
          </cell>
          <cell r="BE77" t="e">
            <v>#REF!</v>
          </cell>
        </row>
        <row r="78">
          <cell r="A78" t="str">
            <v>2-Methylnaphthalene</v>
          </cell>
          <cell r="C78">
            <v>0.000518</v>
          </cell>
          <cell r="D78" t="str">
            <v>T</v>
          </cell>
          <cell r="E78">
            <v>0.021238</v>
          </cell>
          <cell r="F78" t="str">
            <v>T</v>
          </cell>
          <cell r="G78">
            <v>4467</v>
          </cell>
          <cell r="H78" t="str">
            <v>C</v>
          </cell>
          <cell r="I78">
            <v>0.0601</v>
          </cell>
          <cell r="J78" t="str">
            <v>C</v>
          </cell>
          <cell r="K78">
            <v>1E-05</v>
          </cell>
          <cell r="L78" t="str">
            <v>m</v>
          </cell>
          <cell r="M78">
            <v>26.802</v>
          </cell>
          <cell r="O78">
            <v>25.56</v>
          </cell>
          <cell r="P78" t="str">
            <v>P</v>
          </cell>
          <cell r="Q78">
            <v>505.3589947531677</v>
          </cell>
          <cell r="S78">
            <v>3.86</v>
          </cell>
          <cell r="T78" t="str">
            <v>T</v>
          </cell>
          <cell r="U78">
            <v>0.0002</v>
          </cell>
          <cell r="W78" t="str">
            <v>NA</v>
          </cell>
          <cell r="Y78" t="str">
            <v>no</v>
          </cell>
          <cell r="Z78">
            <v>0.13</v>
          </cell>
          <cell r="AA78" t="str">
            <v>D</v>
          </cell>
          <cell r="AD78">
            <v>0.08938816047621101</v>
          </cell>
          <cell r="AE78" t="str">
            <v>(C)D</v>
          </cell>
          <cell r="AF78">
            <v>142.2</v>
          </cell>
          <cell r="AH78">
            <v>0.4</v>
          </cell>
          <cell r="AI78" t="str">
            <v>(C)D</v>
          </cell>
          <cell r="AJ78">
            <v>0.6569151821277484</v>
          </cell>
          <cell r="AK78" t="str">
            <v>(C)D</v>
          </cell>
          <cell r="AL78">
            <v>1.576596437106596</v>
          </cell>
          <cell r="AM78" t="str">
            <v>(C)D</v>
          </cell>
          <cell r="AN78">
            <v>1</v>
          </cell>
          <cell r="AO78" t="str">
            <v>D</v>
          </cell>
          <cell r="AP78">
            <v>0.6103124052168634</v>
          </cell>
          <cell r="AQ78" t="str">
            <v>(C)D</v>
          </cell>
          <cell r="AR78">
            <v>0.6380952380952383</v>
          </cell>
          <cell r="AS78" t="str">
            <v>(C)D</v>
          </cell>
          <cell r="AT78" t="str">
            <v>yes</v>
          </cell>
          <cell r="AU78">
            <v>2.529787756156527E-06</v>
          </cell>
          <cell r="AV78" t="e">
            <v>#REF!</v>
          </cell>
          <cell r="AW78" t="e">
            <v>#REF!</v>
          </cell>
          <cell r="AX78" t="e">
            <v>#REF!</v>
          </cell>
          <cell r="AY78" t="e">
            <v>#REF!</v>
          </cell>
          <cell r="AZ78" t="e">
            <v>#NAME?</v>
          </cell>
          <cell r="BA78" t="e">
            <v>#NAME?</v>
          </cell>
          <cell r="BB78" t="e">
            <v>#REF!</v>
          </cell>
          <cell r="BC78" t="e">
            <v>#REF!</v>
          </cell>
          <cell r="BD78" t="e">
            <v>#REF!</v>
          </cell>
          <cell r="BE78" t="e">
            <v>#REF!</v>
          </cell>
        </row>
        <row r="79">
          <cell r="A79" t="str">
            <v>4-Methylphenol (p-Cresol)</v>
          </cell>
          <cell r="C79">
            <v>1E-06</v>
          </cell>
          <cell r="D79" t="str">
            <v>e</v>
          </cell>
          <cell r="E79">
            <v>4.1E-05</v>
          </cell>
          <cell r="F79" t="str">
            <v>k</v>
          </cell>
          <cell r="G79">
            <v>48.97788193684463</v>
          </cell>
          <cell r="H79" t="str">
            <v>e</v>
          </cell>
          <cell r="I79">
            <v>0.07321736419400124</v>
          </cell>
          <cell r="J79" t="str">
            <v>i</v>
          </cell>
          <cell r="K79">
            <v>1E-05</v>
          </cell>
          <cell r="L79" t="str">
            <v>m</v>
          </cell>
          <cell r="M79">
            <v>0.2938672916210678</v>
          </cell>
          <cell r="O79" t="str">
            <v>NA</v>
          </cell>
          <cell r="Q79">
            <v>20</v>
          </cell>
          <cell r="S79">
            <v>1.94</v>
          </cell>
          <cell r="T79" t="str">
            <v>e</v>
          </cell>
          <cell r="Z79">
            <v>0.1</v>
          </cell>
          <cell r="AA79" t="str">
            <v>D</v>
          </cell>
          <cell r="AD79">
            <v>0.0077</v>
          </cell>
          <cell r="AE79" t="str">
            <v>D</v>
          </cell>
          <cell r="AF79">
            <v>108.14</v>
          </cell>
          <cell r="AH79">
            <v>0</v>
          </cell>
          <cell r="AI79" t="str">
            <v>D</v>
          </cell>
          <cell r="AJ79">
            <v>0.43</v>
          </cell>
          <cell r="AK79" t="str">
            <v>D</v>
          </cell>
          <cell r="AL79">
            <v>1.03</v>
          </cell>
          <cell r="AM79" t="str">
            <v>D</v>
          </cell>
          <cell r="AN79">
            <v>1</v>
          </cell>
          <cell r="AO79" t="str">
            <v>D</v>
          </cell>
          <cell r="AP79" t="str">
            <v>NC</v>
          </cell>
          <cell r="AR79" t="str">
            <v>NC</v>
          </cell>
          <cell r="AT79" t="str">
            <v>no</v>
          </cell>
          <cell r="AU79" t="str">
            <v>NC</v>
          </cell>
          <cell r="AV79" t="str">
            <v>NC</v>
          </cell>
          <cell r="AW79" t="str">
            <v>NC</v>
          </cell>
          <cell r="AX79" t="str">
            <v>NC</v>
          </cell>
          <cell r="AY79" t="str">
            <v>NC</v>
          </cell>
          <cell r="AZ79" t="e">
            <v>#NAME?</v>
          </cell>
          <cell r="BA79" t="e">
            <v>#NAME?</v>
          </cell>
          <cell r="BB79" t="e">
            <v>#REF!</v>
          </cell>
          <cell r="BC79" t="str">
            <v>NC</v>
          </cell>
          <cell r="BD79" t="str">
            <v>NC</v>
          </cell>
          <cell r="BE79" t="str">
            <v>NC</v>
          </cell>
        </row>
        <row r="80">
          <cell r="A80" t="str">
            <v>Acenaphthene</v>
          </cell>
          <cell r="C80">
            <v>0.0001551219512195122</v>
          </cell>
          <cell r="E80">
            <v>0.00636</v>
          </cell>
          <cell r="G80">
            <v>4900</v>
          </cell>
          <cell r="I80">
            <v>0.0421</v>
          </cell>
          <cell r="K80">
            <v>7.69E-06</v>
          </cell>
          <cell r="M80">
            <v>29.400000000000002</v>
          </cell>
          <cell r="O80">
            <v>4.24</v>
          </cell>
          <cell r="Q80">
            <v>561.3064076752019</v>
          </cell>
          <cell r="S80">
            <v>3.92</v>
          </cell>
          <cell r="U80">
            <v>0.0002</v>
          </cell>
          <cell r="W80" t="str">
            <v>NA</v>
          </cell>
          <cell r="Y80" t="str">
            <v>no</v>
          </cell>
          <cell r="Z80">
            <v>0.13</v>
          </cell>
          <cell r="AA80" t="str">
            <v>D</v>
          </cell>
          <cell r="AD80">
            <v>0.08387335200946952</v>
          </cell>
          <cell r="AE80" t="str">
            <v>(C)D</v>
          </cell>
          <cell r="AF80">
            <v>154.21</v>
          </cell>
          <cell r="AH80">
            <v>0.4</v>
          </cell>
          <cell r="AI80" t="str">
            <v>(C)D</v>
          </cell>
          <cell r="AJ80">
            <v>0.766946904773082</v>
          </cell>
          <cell r="AK80" t="str">
            <v>(C)D</v>
          </cell>
          <cell r="AL80">
            <v>1.8406725714553969</v>
          </cell>
          <cell r="AM80" t="str">
            <v>(C)D</v>
          </cell>
          <cell r="AN80">
            <v>1</v>
          </cell>
          <cell r="AO80" t="str">
            <v>D</v>
          </cell>
          <cell r="AP80">
            <v>0.6103124052168634</v>
          </cell>
          <cell r="AQ80" t="str">
            <v>(C)D</v>
          </cell>
          <cell r="AR80">
            <v>0.6380952380952383</v>
          </cell>
          <cell r="AS80" t="str">
            <v>(C)D</v>
          </cell>
          <cell r="AT80" t="str">
            <v>yes</v>
          </cell>
          <cell r="AU80">
            <v>4.85202872635627E-07</v>
          </cell>
          <cell r="AV80" t="e">
            <v>#REF!</v>
          </cell>
          <cell r="AW80" t="e">
            <v>#REF!</v>
          </cell>
          <cell r="AX80" t="e">
            <v>#REF!</v>
          </cell>
          <cell r="AY80" t="e">
            <v>#REF!</v>
          </cell>
          <cell r="AZ80" t="e">
            <v>#NAME?</v>
          </cell>
          <cell r="BA80" t="e">
            <v>#NAME?</v>
          </cell>
          <cell r="BB80" t="e">
            <v>#REF!</v>
          </cell>
          <cell r="BC80" t="e">
            <v>#REF!</v>
          </cell>
          <cell r="BD80" t="e">
            <v>#REF!</v>
          </cell>
          <cell r="BE80" t="e">
            <v>#REF!</v>
          </cell>
        </row>
        <row r="81">
          <cell r="A81" t="str">
            <v>Acenaphthylene</v>
          </cell>
          <cell r="C81">
            <v>0.00148</v>
          </cell>
          <cell r="D81" t="str">
            <v>S</v>
          </cell>
          <cell r="E81">
            <v>0.06068</v>
          </cell>
          <cell r="F81" t="str">
            <v>S</v>
          </cell>
          <cell r="G81">
            <v>2500</v>
          </cell>
          <cell r="H81" t="str">
            <v>S</v>
          </cell>
          <cell r="I81">
            <v>0.0611</v>
          </cell>
          <cell r="J81" t="str">
            <v>C</v>
          </cell>
          <cell r="K81">
            <v>1E-05</v>
          </cell>
          <cell r="L81" t="str">
            <v>m</v>
          </cell>
          <cell r="M81">
            <v>15</v>
          </cell>
          <cell r="O81">
            <v>3.93</v>
          </cell>
          <cell r="P81" t="str">
            <v>S</v>
          </cell>
          <cell r="Q81">
            <v>381.9442708400472</v>
          </cell>
          <cell r="S81">
            <v>3.7</v>
          </cell>
          <cell r="T81" t="str">
            <v>S</v>
          </cell>
          <cell r="U81">
            <v>0.0002</v>
          </cell>
          <cell r="W81" t="str">
            <v>NA</v>
          </cell>
          <cell r="Y81" t="str">
            <v>no</v>
          </cell>
          <cell r="Z81">
            <v>0.13</v>
          </cell>
          <cell r="AA81" t="str">
            <v>D</v>
          </cell>
          <cell r="AD81">
            <v>0.06161408452124184</v>
          </cell>
          <cell r="AE81" t="str">
            <v>(C)D</v>
          </cell>
          <cell r="AF81">
            <v>152.2</v>
          </cell>
          <cell r="AH81">
            <v>0.3</v>
          </cell>
          <cell r="AI81" t="str">
            <v>(C)D</v>
          </cell>
          <cell r="AJ81">
            <v>0.7473246356601952</v>
          </cell>
          <cell r="AK81" t="str">
            <v>(C)D</v>
          </cell>
          <cell r="AL81">
            <v>1.7935791255844686</v>
          </cell>
          <cell r="AM81" t="str">
            <v>(C)D</v>
          </cell>
          <cell r="AN81">
            <v>1</v>
          </cell>
          <cell r="AO81" t="str">
            <v>D</v>
          </cell>
          <cell r="AP81">
            <v>0.5200228646088519</v>
          </cell>
          <cell r="AQ81" t="str">
            <v>(C)D</v>
          </cell>
          <cell r="AR81">
            <v>0.5564102564102563</v>
          </cell>
          <cell r="AS81" t="str">
            <v>(C)D</v>
          </cell>
          <cell r="AT81" t="str">
            <v>yes</v>
          </cell>
          <cell r="AU81">
            <v>1.3075531963947896E-05</v>
          </cell>
          <cell r="AV81" t="e">
            <v>#REF!</v>
          </cell>
          <cell r="AW81" t="e">
            <v>#REF!</v>
          </cell>
          <cell r="AX81" t="e">
            <v>#REF!</v>
          </cell>
          <cell r="AY81" t="e">
            <v>#REF!</v>
          </cell>
          <cell r="AZ81" t="e">
            <v>#NAME?</v>
          </cell>
          <cell r="BA81" t="e">
            <v>#NAME?</v>
          </cell>
          <cell r="BB81" t="e">
            <v>#REF!</v>
          </cell>
          <cell r="BC81" t="e">
            <v>#REF!</v>
          </cell>
          <cell r="BD81" t="e">
            <v>#REF!</v>
          </cell>
          <cell r="BE81" t="e">
            <v>#REF!</v>
          </cell>
        </row>
        <row r="82">
          <cell r="A82" t="str">
            <v>Acetophenone</v>
          </cell>
          <cell r="C82">
            <v>1.07E-05</v>
          </cell>
          <cell r="D82" t="str">
            <v>e</v>
          </cell>
          <cell r="E82">
            <v>0.0004387</v>
          </cell>
          <cell r="F82" t="str">
            <v>k</v>
          </cell>
          <cell r="G82">
            <v>45</v>
          </cell>
          <cell r="H82" t="str">
            <v>j</v>
          </cell>
          <cell r="I82">
            <v>0.06841631040669863</v>
          </cell>
          <cell r="J82" t="str">
            <v>i</v>
          </cell>
          <cell r="K82">
            <v>1E-05</v>
          </cell>
          <cell r="L82" t="str">
            <v>m</v>
          </cell>
          <cell r="M82">
            <v>0.27</v>
          </cell>
          <cell r="O82">
            <v>6130</v>
          </cell>
          <cell r="P82" t="str">
            <v>e</v>
          </cell>
          <cell r="S82">
            <v>1.58</v>
          </cell>
          <cell r="T82" t="str">
            <v>e</v>
          </cell>
          <cell r="Z82">
            <v>0.1</v>
          </cell>
          <cell r="AA82" t="str">
            <v>D</v>
          </cell>
          <cell r="AD82">
            <v>0.003714531109914515</v>
          </cell>
          <cell r="AE82" t="str">
            <v>(C)D</v>
          </cell>
          <cell r="AF82">
            <v>120.16</v>
          </cell>
          <cell r="AH82">
            <v>0</v>
          </cell>
          <cell r="AI82" t="str">
            <v>(C)D</v>
          </cell>
          <cell r="AJ82">
            <v>0.49440778327655033</v>
          </cell>
          <cell r="AK82" t="str">
            <v>(C)D</v>
          </cell>
          <cell r="AL82">
            <v>1.1865786798637208</v>
          </cell>
          <cell r="AM82" t="str">
            <v>(C)D</v>
          </cell>
          <cell r="AN82">
            <v>1</v>
          </cell>
          <cell r="AO82" t="str">
            <v>D</v>
          </cell>
          <cell r="AP82">
            <v>0.3036093418259023</v>
          </cell>
          <cell r="AQ82" t="str">
            <v>(C)D</v>
          </cell>
          <cell r="AR82">
            <v>0.3333333333333333</v>
          </cell>
          <cell r="AS82" t="str">
            <v>(C)D</v>
          </cell>
          <cell r="AT82" t="str">
            <v>yes</v>
          </cell>
          <cell r="AU82">
            <v>4.49237267725596E-06</v>
          </cell>
          <cell r="AV82" t="e">
            <v>#REF!</v>
          </cell>
          <cell r="AW82" t="e">
            <v>#REF!</v>
          </cell>
          <cell r="AX82" t="e">
            <v>#REF!</v>
          </cell>
          <cell r="AY82" t="e">
            <v>#REF!</v>
          </cell>
          <cell r="AZ82" t="e">
            <v>#NAME?</v>
          </cell>
          <cell r="BA82" t="e">
            <v>#NAME?</v>
          </cell>
          <cell r="BB82" t="e">
            <v>#REF!</v>
          </cell>
          <cell r="BC82" t="e">
            <v>#REF!</v>
          </cell>
          <cell r="BD82" t="e">
            <v>#REF!</v>
          </cell>
          <cell r="BE82" t="e">
            <v>#REF!</v>
          </cell>
        </row>
        <row r="83">
          <cell r="A83" t="str">
            <v>Anthracene</v>
          </cell>
          <cell r="C83">
            <v>6.512195121951219E-05</v>
          </cell>
          <cell r="E83">
            <v>0.00267</v>
          </cell>
          <cell r="G83">
            <v>23500</v>
          </cell>
          <cell r="I83">
            <v>0.0324</v>
          </cell>
          <cell r="K83">
            <v>7.74E-06</v>
          </cell>
          <cell r="M83">
            <v>141</v>
          </cell>
          <cell r="O83">
            <v>0.0434</v>
          </cell>
          <cell r="Q83">
            <v>1690.4409316432636</v>
          </cell>
          <cell r="S83">
            <v>4.55</v>
          </cell>
          <cell r="U83">
            <v>0.0002</v>
          </cell>
          <cell r="W83" t="str">
            <v>NA</v>
          </cell>
          <cell r="Y83" t="str">
            <v>no</v>
          </cell>
          <cell r="Z83">
            <v>0.13</v>
          </cell>
          <cell r="AA83" t="str">
            <v>D</v>
          </cell>
          <cell r="AD83">
            <v>0.16076814472307147</v>
          </cell>
          <cell r="AE83" t="str">
            <v>(C)D</v>
          </cell>
          <cell r="AF83">
            <v>178</v>
          </cell>
          <cell r="AH83">
            <v>0.8</v>
          </cell>
          <cell r="AI83" t="str">
            <v>(C)D</v>
          </cell>
          <cell r="AJ83">
            <v>1.0422917472145825</v>
          </cell>
          <cell r="AK83" t="str">
            <v>(C)D</v>
          </cell>
          <cell r="AL83">
            <v>4.0002492778480185</v>
          </cell>
          <cell r="AM83" t="str">
            <v>(C)D</v>
          </cell>
          <cell r="AN83">
            <v>1</v>
          </cell>
          <cell r="AO83" t="str">
            <v>D</v>
          </cell>
          <cell r="AP83">
            <v>1.0785090823307384</v>
          </cell>
          <cell r="AQ83" t="str">
            <v>(C)D</v>
          </cell>
          <cell r="AR83">
            <v>0.9851851851851852</v>
          </cell>
          <cell r="AS83" t="str">
            <v>(C)D</v>
          </cell>
          <cell r="AT83" t="str">
            <v>yes</v>
          </cell>
          <cell r="AU83">
            <v>3.301211384332116E-08</v>
          </cell>
          <cell r="AV83" t="e">
            <v>#REF!</v>
          </cell>
          <cell r="AW83" t="e">
            <v>#REF!</v>
          </cell>
          <cell r="AX83" t="e">
            <v>#REF!</v>
          </cell>
          <cell r="AY83" t="e">
            <v>#REF!</v>
          </cell>
          <cell r="AZ83" t="e">
            <v>#NAME?</v>
          </cell>
          <cell r="BA83" t="e">
            <v>#NAME?</v>
          </cell>
          <cell r="BB83" t="e">
            <v>#REF!</v>
          </cell>
          <cell r="BC83" t="e">
            <v>#REF!</v>
          </cell>
          <cell r="BD83" t="e">
            <v>#REF!</v>
          </cell>
          <cell r="BE83" t="e">
            <v>#REF!</v>
          </cell>
        </row>
        <row r="84">
          <cell r="A84" t="str">
            <v>Benzo(a)anthracene</v>
          </cell>
          <cell r="C84">
            <v>3.341463414634146E-06</v>
          </cell>
          <cell r="E84">
            <v>0.000137</v>
          </cell>
          <cell r="G84">
            <v>358000</v>
          </cell>
          <cell r="I84">
            <v>0.051</v>
          </cell>
          <cell r="K84">
            <v>9E-06</v>
          </cell>
          <cell r="M84">
            <v>2148</v>
          </cell>
          <cell r="O84">
            <v>0.0094</v>
          </cell>
          <cell r="Q84">
            <v>12647.363474711507</v>
          </cell>
          <cell r="S84">
            <v>5.7</v>
          </cell>
          <cell r="U84">
            <v>0.0002</v>
          </cell>
          <cell r="W84" t="str">
            <v>NA</v>
          </cell>
          <cell r="Y84" t="str">
            <v>no</v>
          </cell>
          <cell r="Z84">
            <v>0.13</v>
          </cell>
          <cell r="AA84" t="str">
            <v>D</v>
          </cell>
          <cell r="AD84">
            <v>0.47</v>
          </cell>
          <cell r="AE84" t="str">
            <v>D</v>
          </cell>
          <cell r="AF84">
            <v>228.29</v>
          </cell>
          <cell r="AH84">
            <v>2.8</v>
          </cell>
          <cell r="AI84" t="str">
            <v>D</v>
          </cell>
          <cell r="AJ84">
            <v>2.03</v>
          </cell>
          <cell r="AK84" t="str">
            <v>D</v>
          </cell>
          <cell r="AL84">
            <v>8.53</v>
          </cell>
          <cell r="AM84" t="str">
            <v>D</v>
          </cell>
          <cell r="AN84">
            <v>1</v>
          </cell>
          <cell r="AO84" t="str">
            <v>D</v>
          </cell>
          <cell r="AP84" t="str">
            <v>NC</v>
          </cell>
          <cell r="AR84" t="str">
            <v>NC</v>
          </cell>
          <cell r="AT84" t="str">
            <v>no</v>
          </cell>
          <cell r="AU84" t="str">
            <v>NC</v>
          </cell>
          <cell r="AV84" t="str">
            <v>NC</v>
          </cell>
          <cell r="AW84" t="str">
            <v>NC</v>
          </cell>
          <cell r="AX84" t="str">
            <v>NC</v>
          </cell>
          <cell r="AY84" t="str">
            <v>NC</v>
          </cell>
          <cell r="AZ84" t="e">
            <v>#NAME?</v>
          </cell>
          <cell r="BA84" t="e">
            <v>#NAME?</v>
          </cell>
          <cell r="BB84" t="e">
            <v>#REF!</v>
          </cell>
          <cell r="BC84" t="str">
            <v>NC</v>
          </cell>
          <cell r="BD84" t="str">
            <v>NC</v>
          </cell>
          <cell r="BE84" t="str">
            <v>NC</v>
          </cell>
        </row>
        <row r="85">
          <cell r="A85" t="str">
            <v>Benzo(a)pyrene</v>
          </cell>
          <cell r="C85">
            <v>1.1292682926829268E-06</v>
          </cell>
          <cell r="E85">
            <v>4.63E-05</v>
          </cell>
          <cell r="G85">
            <v>969000</v>
          </cell>
          <cell r="I85">
            <v>0.043</v>
          </cell>
          <cell r="K85">
            <v>9E-06</v>
          </cell>
          <cell r="M85">
            <v>5814</v>
          </cell>
          <cell r="O85">
            <v>0.00162</v>
          </cell>
          <cell r="Q85">
            <v>25917.911346159482</v>
          </cell>
          <cell r="S85">
            <v>6.11</v>
          </cell>
          <cell r="U85">
            <v>0.0002</v>
          </cell>
          <cell r="W85" t="str">
            <v>NA</v>
          </cell>
          <cell r="Y85" t="str">
            <v>no</v>
          </cell>
          <cell r="Z85">
            <v>0.13</v>
          </cell>
          <cell r="AA85" t="str">
            <v>D</v>
          </cell>
          <cell r="AD85">
            <v>0.7</v>
          </cell>
          <cell r="AE85" t="str">
            <v>D</v>
          </cell>
          <cell r="AF85">
            <v>252.32</v>
          </cell>
          <cell r="AH85">
            <v>4.3</v>
          </cell>
          <cell r="AI85" t="str">
            <v>D</v>
          </cell>
          <cell r="AJ85">
            <v>2.69</v>
          </cell>
          <cell r="AK85" t="str">
            <v>D</v>
          </cell>
          <cell r="AL85">
            <v>11.67</v>
          </cell>
          <cell r="AM85" t="str">
            <v>D</v>
          </cell>
          <cell r="AN85">
            <v>1</v>
          </cell>
          <cell r="AO85" t="str">
            <v>D</v>
          </cell>
          <cell r="AP85" t="str">
            <v>NC</v>
          </cell>
          <cell r="AR85" t="str">
            <v>NC</v>
          </cell>
          <cell r="AT85" t="str">
            <v>no</v>
          </cell>
          <cell r="AU85" t="str">
            <v>NC</v>
          </cell>
          <cell r="AV85" t="str">
            <v>NC</v>
          </cell>
          <cell r="AW85" t="str">
            <v>NC</v>
          </cell>
          <cell r="AX85" t="str">
            <v>NC</v>
          </cell>
          <cell r="AY85" t="str">
            <v>NC</v>
          </cell>
          <cell r="AZ85" t="e">
            <v>#NAME?</v>
          </cell>
          <cell r="BA85" t="e">
            <v>#NAME?</v>
          </cell>
          <cell r="BB85" t="e">
            <v>#REF!</v>
          </cell>
          <cell r="BC85" t="str">
            <v>NC</v>
          </cell>
          <cell r="BD85" t="str">
            <v>NC</v>
          </cell>
          <cell r="BE85" t="str">
            <v>NC</v>
          </cell>
        </row>
        <row r="86">
          <cell r="A86" t="str">
            <v>Benzo(b)fluoranthene</v>
          </cell>
          <cell r="C86">
            <v>0.00011097560975609757</v>
          </cell>
          <cell r="E86">
            <v>0.00455</v>
          </cell>
          <cell r="G86">
            <v>1230000</v>
          </cell>
          <cell r="I86">
            <v>0.0226</v>
          </cell>
          <cell r="K86">
            <v>5.56E-06</v>
          </cell>
          <cell r="M86">
            <v>7380</v>
          </cell>
          <cell r="O86">
            <v>0.0015</v>
          </cell>
          <cell r="Q86">
            <v>30338.911841942743</v>
          </cell>
          <cell r="S86">
            <v>6.2</v>
          </cell>
          <cell r="U86">
            <v>0.0002</v>
          </cell>
          <cell r="W86" t="str">
            <v>NA</v>
          </cell>
          <cell r="Y86" t="str">
            <v>no</v>
          </cell>
          <cell r="Z86">
            <v>0.13</v>
          </cell>
          <cell r="AA86" t="str">
            <v>D</v>
          </cell>
          <cell r="AD86">
            <v>0.7</v>
          </cell>
          <cell r="AE86" t="str">
            <v>D</v>
          </cell>
          <cell r="AF86">
            <v>252.32</v>
          </cell>
          <cell r="AH86">
            <v>4.3</v>
          </cell>
          <cell r="AI86" t="str">
            <v>D</v>
          </cell>
          <cell r="AJ86">
            <v>2.77</v>
          </cell>
          <cell r="AK86" t="str">
            <v>D</v>
          </cell>
          <cell r="AL86">
            <v>12.03</v>
          </cell>
          <cell r="AM86" t="str">
            <v>D</v>
          </cell>
          <cell r="AN86">
            <v>1</v>
          </cell>
          <cell r="AO86" t="str">
            <v>D</v>
          </cell>
          <cell r="AP86" t="str">
            <v>NC</v>
          </cell>
          <cell r="AR86" t="str">
            <v>NC</v>
          </cell>
          <cell r="AT86" t="str">
            <v>no</v>
          </cell>
          <cell r="AU86" t="str">
            <v>NC</v>
          </cell>
          <cell r="AV86" t="str">
            <v>NC</v>
          </cell>
          <cell r="AW86" t="str">
            <v>NC</v>
          </cell>
          <cell r="AX86" t="str">
            <v>NC</v>
          </cell>
          <cell r="AY86" t="str">
            <v>NC</v>
          </cell>
          <cell r="AZ86" t="e">
            <v>#NAME?</v>
          </cell>
          <cell r="BA86" t="e">
            <v>#NAME?</v>
          </cell>
          <cell r="BB86" t="e">
            <v>#REF!</v>
          </cell>
          <cell r="BC86" t="str">
            <v>NC</v>
          </cell>
          <cell r="BD86" t="str">
            <v>NC</v>
          </cell>
          <cell r="BE86" t="str">
            <v>NC</v>
          </cell>
        </row>
        <row r="87">
          <cell r="A87" t="str">
            <v>Benzo(g,h,i)perylene</v>
          </cell>
          <cell r="C87">
            <v>5.34E-08</v>
          </cell>
          <cell r="D87" t="str">
            <v>S</v>
          </cell>
          <cell r="E87">
            <v>2.1894E-06</v>
          </cell>
          <cell r="F87" t="str">
            <v>S</v>
          </cell>
          <cell r="G87">
            <v>1600000</v>
          </cell>
          <cell r="H87" t="str">
            <v>S</v>
          </cell>
          <cell r="I87">
            <v>0.0459</v>
          </cell>
          <cell r="J87" t="str">
            <v>C</v>
          </cell>
          <cell r="K87">
            <v>1E-05</v>
          </cell>
          <cell r="L87" t="str">
            <v>m</v>
          </cell>
          <cell r="M87">
            <v>9600</v>
          </cell>
          <cell r="O87">
            <v>0.0007</v>
          </cell>
          <cell r="P87" t="str">
            <v>S</v>
          </cell>
          <cell r="Q87">
            <v>52191.526583544786</v>
          </cell>
          <cell r="S87">
            <v>6.51</v>
          </cell>
          <cell r="T87" t="str">
            <v>S</v>
          </cell>
          <cell r="U87">
            <v>0.0002</v>
          </cell>
          <cell r="W87" t="str">
            <v>NA</v>
          </cell>
          <cell r="Y87" t="str">
            <v>no</v>
          </cell>
          <cell r="Z87">
            <v>0.13</v>
          </cell>
          <cell r="AA87" t="str">
            <v>D</v>
          </cell>
          <cell r="AD87">
            <v>0.889397695862663</v>
          </cell>
          <cell r="AE87" t="str">
            <v>(C)D</v>
          </cell>
          <cell r="AF87">
            <v>276.34</v>
          </cell>
          <cell r="AH87">
            <v>5.7</v>
          </cell>
          <cell r="AI87" t="str">
            <v>(C)D</v>
          </cell>
          <cell r="AJ87">
            <v>3.7041903761952284</v>
          </cell>
          <cell r="AK87" t="str">
            <v>(C)D</v>
          </cell>
          <cell r="AL87">
            <v>16.346153303286158</v>
          </cell>
          <cell r="AM87" t="str">
            <v>(C)D</v>
          </cell>
          <cell r="AN87">
            <v>1</v>
          </cell>
          <cell r="AO87" t="str">
            <v>D</v>
          </cell>
          <cell r="AP87">
            <v>22.842605444116995</v>
          </cell>
          <cell r="AQ87" t="str">
            <v>(C)D</v>
          </cell>
          <cell r="AR87">
            <v>5.749751243781094</v>
          </cell>
          <cell r="AS87" t="str">
            <v>(C)D</v>
          </cell>
          <cell r="AT87" t="str">
            <v>no</v>
          </cell>
          <cell r="AU87" t="str">
            <v>NC</v>
          </cell>
          <cell r="AV87" t="str">
            <v>NC</v>
          </cell>
          <cell r="AW87" t="str">
            <v>NC</v>
          </cell>
          <cell r="AX87" t="str">
            <v>NC</v>
          </cell>
          <cell r="AY87" t="str">
            <v>NC</v>
          </cell>
          <cell r="AZ87" t="e">
            <v>#NAME?</v>
          </cell>
          <cell r="BA87" t="e">
            <v>#NAME?</v>
          </cell>
          <cell r="BB87" t="e">
            <v>#REF!</v>
          </cell>
          <cell r="BC87" t="str">
            <v>NC</v>
          </cell>
          <cell r="BD87" t="str">
            <v>NC</v>
          </cell>
          <cell r="BE87" t="str">
            <v>NC</v>
          </cell>
        </row>
        <row r="88">
          <cell r="A88" t="str">
            <v>Benzo(k)fluoranthene</v>
          </cell>
          <cell r="C88">
            <v>8.292682926829268E-07</v>
          </cell>
          <cell r="E88">
            <v>3.4E-05</v>
          </cell>
          <cell r="G88">
            <v>1230000</v>
          </cell>
          <cell r="I88">
            <v>0.0226</v>
          </cell>
          <cell r="K88">
            <v>5.56E-06</v>
          </cell>
          <cell r="M88">
            <v>7380</v>
          </cell>
          <cell r="O88">
            <v>0.0008</v>
          </cell>
          <cell r="Q88">
            <v>30338.911841942743</v>
          </cell>
          <cell r="S88">
            <v>6.2</v>
          </cell>
          <cell r="U88">
            <v>0.0002</v>
          </cell>
          <cell r="W88" t="str">
            <v>NA</v>
          </cell>
          <cell r="Y88" t="str">
            <v>no</v>
          </cell>
          <cell r="Z88">
            <v>0.13</v>
          </cell>
          <cell r="AA88" t="str">
            <v>D</v>
          </cell>
          <cell r="AD88">
            <v>0.7568468365265169</v>
          </cell>
          <cell r="AE88" t="str">
            <v>(C)D</v>
          </cell>
          <cell r="AF88">
            <v>252.32</v>
          </cell>
          <cell r="AH88">
            <v>4.6</v>
          </cell>
          <cell r="AI88" t="str">
            <v>(C)D</v>
          </cell>
          <cell r="AJ88">
            <v>2.71757350089582</v>
          </cell>
          <cell r="AK88" t="str">
            <v>(C)D</v>
          </cell>
          <cell r="AL88">
            <v>11.838230947649397</v>
          </cell>
          <cell r="AM88" t="str">
            <v>(C)D</v>
          </cell>
          <cell r="AN88">
            <v>1</v>
          </cell>
          <cell r="AO88" t="str">
            <v>D</v>
          </cell>
          <cell r="AP88">
            <v>15.314998483469816</v>
          </cell>
          <cell r="AQ88" t="str">
            <v>(C)D</v>
          </cell>
          <cell r="AR88">
            <v>4.65952380952381</v>
          </cell>
          <cell r="AS88" t="str">
            <v>(C)D</v>
          </cell>
          <cell r="AT88" t="str">
            <v>no</v>
          </cell>
          <cell r="AU88" t="str">
            <v>NC</v>
          </cell>
          <cell r="AV88" t="str">
            <v>NC</v>
          </cell>
          <cell r="AW88" t="str">
            <v>NC</v>
          </cell>
          <cell r="AX88" t="str">
            <v>NC</v>
          </cell>
          <cell r="AY88" t="str">
            <v>NC</v>
          </cell>
          <cell r="AZ88" t="e">
            <v>#NAME?</v>
          </cell>
          <cell r="BA88" t="e">
            <v>#NAME?</v>
          </cell>
          <cell r="BB88" t="e">
            <v>#REF!</v>
          </cell>
          <cell r="BC88" t="str">
            <v>NC</v>
          </cell>
          <cell r="BD88" t="str">
            <v>NC</v>
          </cell>
          <cell r="BE88" t="str">
            <v>NC</v>
          </cell>
        </row>
        <row r="89">
          <cell r="A89" t="str">
            <v>Benzoic acid</v>
          </cell>
          <cell r="C89">
            <v>1.5390243902439025E-06</v>
          </cell>
          <cell r="E89">
            <v>6.31E-05</v>
          </cell>
          <cell r="G89">
            <v>0.6</v>
          </cell>
          <cell r="I89">
            <v>0.0536</v>
          </cell>
          <cell r="K89">
            <v>7.97E-06</v>
          </cell>
          <cell r="M89">
            <v>0.0036</v>
          </cell>
          <cell r="O89">
            <v>3500</v>
          </cell>
          <cell r="S89">
            <v>1.86</v>
          </cell>
          <cell r="Z89">
            <v>0.1</v>
          </cell>
          <cell r="AA89" t="str">
            <v>D</v>
          </cell>
          <cell r="AD89">
            <v>0.0057</v>
          </cell>
          <cell r="AE89" t="str">
            <v>D</v>
          </cell>
          <cell r="AF89">
            <v>122.13</v>
          </cell>
          <cell r="AH89">
            <v>0</v>
          </cell>
          <cell r="AI89" t="str">
            <v>D</v>
          </cell>
          <cell r="AJ89">
            <v>0.51</v>
          </cell>
          <cell r="AK89" t="str">
            <v>D</v>
          </cell>
          <cell r="AL89">
            <v>1.24</v>
          </cell>
          <cell r="AM89" t="str">
            <v>D</v>
          </cell>
          <cell r="AN89">
            <v>1</v>
          </cell>
          <cell r="AO89" t="str">
            <v>D</v>
          </cell>
          <cell r="AP89" t="str">
            <v>NC</v>
          </cell>
          <cell r="AR89" t="str">
            <v>NC</v>
          </cell>
          <cell r="AT89" t="str">
            <v>no</v>
          </cell>
          <cell r="AU89" t="str">
            <v>NC</v>
          </cell>
          <cell r="AV89" t="str">
            <v>NC</v>
          </cell>
          <cell r="AW89" t="str">
            <v>NC</v>
          </cell>
          <cell r="AX89" t="str">
            <v>NC</v>
          </cell>
          <cell r="AY89" t="str">
            <v>NC</v>
          </cell>
          <cell r="AZ89" t="e">
            <v>#NAME?</v>
          </cell>
          <cell r="BA89" t="e">
            <v>#NAME?</v>
          </cell>
          <cell r="BB89" t="e">
            <v>#REF!</v>
          </cell>
          <cell r="BC89" t="str">
            <v>NC</v>
          </cell>
          <cell r="BD89" t="str">
            <v>NC</v>
          </cell>
          <cell r="BE89" t="str">
            <v>NC</v>
          </cell>
        </row>
        <row r="90">
          <cell r="A90" t="str">
            <v>Benzyl butyl phthalate</v>
          </cell>
          <cell r="C90">
            <v>1.2609756097560976E-06</v>
          </cell>
          <cell r="E90">
            <v>5.17E-05</v>
          </cell>
          <cell r="G90">
            <v>57500</v>
          </cell>
          <cell r="I90">
            <v>0.0174</v>
          </cell>
          <cell r="K90">
            <v>4.83E-06</v>
          </cell>
          <cell r="M90">
            <v>345</v>
          </cell>
          <cell r="O90">
            <v>2.69</v>
          </cell>
          <cell r="S90">
            <v>4.84</v>
          </cell>
          <cell r="Z90">
            <v>0.1</v>
          </cell>
          <cell r="AA90" t="str">
            <v>D</v>
          </cell>
          <cell r="AD90">
            <v>0.04415867157094583</v>
          </cell>
          <cell r="AE90" t="str">
            <v>(C)D</v>
          </cell>
          <cell r="AF90">
            <v>312.39</v>
          </cell>
          <cell r="AH90">
            <v>0.3</v>
          </cell>
          <cell r="AI90" t="str">
            <v>(C)D</v>
          </cell>
          <cell r="AJ90">
            <v>5.896214834170261</v>
          </cell>
          <cell r="AK90" t="str">
            <v>(C)D</v>
          </cell>
          <cell r="AL90">
            <v>14.150915602008627</v>
          </cell>
          <cell r="AM90" t="str">
            <v>(C)D</v>
          </cell>
          <cell r="AN90">
            <v>1</v>
          </cell>
          <cell r="AO90" t="str">
            <v>D</v>
          </cell>
          <cell r="AP90">
            <v>0.5200228646088519</v>
          </cell>
          <cell r="AQ90" t="str">
            <v>(C)D</v>
          </cell>
          <cell r="AR90">
            <v>0.5564102564102563</v>
          </cell>
          <cell r="AS90" t="str">
            <v>(C)D</v>
          </cell>
          <cell r="AT90" t="str">
            <v>no</v>
          </cell>
          <cell r="AU90" t="str">
            <v>NC</v>
          </cell>
          <cell r="AV90" t="str">
            <v>NC</v>
          </cell>
          <cell r="AW90" t="str">
            <v>NC</v>
          </cell>
          <cell r="AX90" t="str">
            <v>NC</v>
          </cell>
          <cell r="AY90" t="str">
            <v>NC</v>
          </cell>
          <cell r="AZ90" t="e">
            <v>#NAME?</v>
          </cell>
          <cell r="BA90" t="e">
            <v>#NAME?</v>
          </cell>
          <cell r="BB90" t="e">
            <v>#REF!</v>
          </cell>
          <cell r="BC90" t="str">
            <v>NC</v>
          </cell>
          <cell r="BD90" t="str">
            <v>NC</v>
          </cell>
          <cell r="BE90" t="str">
            <v>NC</v>
          </cell>
        </row>
        <row r="91">
          <cell r="A91" t="str">
            <v>Bis(2-ethylhexyl)phthalate</v>
          </cell>
          <cell r="C91">
            <v>1.0195121951219512E-07</v>
          </cell>
          <cell r="E91">
            <v>4.18E-06</v>
          </cell>
          <cell r="G91">
            <v>15100000</v>
          </cell>
          <cell r="I91">
            <v>0.0351</v>
          </cell>
          <cell r="K91">
            <v>3.66E-06</v>
          </cell>
          <cell r="M91">
            <v>90600</v>
          </cell>
          <cell r="O91">
            <v>0.34</v>
          </cell>
          <cell r="S91">
            <v>7.3</v>
          </cell>
          <cell r="Z91">
            <v>0.1</v>
          </cell>
          <cell r="AA91" t="str">
            <v>D</v>
          </cell>
          <cell r="AD91">
            <v>0.025</v>
          </cell>
          <cell r="AE91" t="str">
            <v>D</v>
          </cell>
          <cell r="AF91">
            <v>390.56</v>
          </cell>
          <cell r="AH91">
            <v>0.2</v>
          </cell>
          <cell r="AI91" t="str">
            <v>D</v>
          </cell>
          <cell r="AJ91">
            <v>16.64</v>
          </cell>
          <cell r="AK91" t="str">
            <v>D</v>
          </cell>
          <cell r="AL91">
            <v>39.93</v>
          </cell>
          <cell r="AM91" t="str">
            <v>D</v>
          </cell>
          <cell r="AN91">
            <v>0.8</v>
          </cell>
          <cell r="AO91" t="str">
            <v>D</v>
          </cell>
          <cell r="AP91" t="str">
            <v>NC</v>
          </cell>
          <cell r="AR91" t="str">
            <v>NC</v>
          </cell>
          <cell r="AT91" t="str">
            <v>no</v>
          </cell>
          <cell r="AU91" t="str">
            <v>NC</v>
          </cell>
          <cell r="AV91" t="str">
            <v>NC</v>
          </cell>
          <cell r="AW91" t="str">
            <v>NC</v>
          </cell>
          <cell r="AX91" t="str">
            <v>NC</v>
          </cell>
          <cell r="AY91" t="str">
            <v>NC</v>
          </cell>
          <cell r="AZ91" t="e">
            <v>#NAME?</v>
          </cell>
          <cell r="BA91" t="e">
            <v>#NAME?</v>
          </cell>
          <cell r="BB91" t="e">
            <v>#REF!</v>
          </cell>
          <cell r="BC91" t="str">
            <v>NC</v>
          </cell>
          <cell r="BD91" t="str">
            <v>NC</v>
          </cell>
          <cell r="BE91" t="str">
            <v>NC</v>
          </cell>
        </row>
        <row r="92">
          <cell r="A92" t="str">
            <v>Chrysene</v>
          </cell>
          <cell r="C92">
            <v>9.463414634146342E-05</v>
          </cell>
          <cell r="E92">
            <v>0.00388</v>
          </cell>
          <cell r="G92">
            <v>398000</v>
          </cell>
          <cell r="I92">
            <v>0.0248</v>
          </cell>
          <cell r="K92">
            <v>6.21E-06</v>
          </cell>
          <cell r="M92">
            <v>2388</v>
          </cell>
          <cell r="O92">
            <v>0.0016</v>
          </cell>
          <cell r="Q92">
            <v>12647.363474711507</v>
          </cell>
          <cell r="S92">
            <v>5.7</v>
          </cell>
          <cell r="U92">
            <v>0.0002</v>
          </cell>
          <cell r="W92" t="str">
            <v>NA</v>
          </cell>
          <cell r="Y92" t="str">
            <v>no</v>
          </cell>
          <cell r="Z92">
            <v>0.13</v>
          </cell>
          <cell r="AA92" t="str">
            <v>D</v>
          </cell>
          <cell r="AD92">
            <v>0.47</v>
          </cell>
          <cell r="AE92" t="str">
            <v>D</v>
          </cell>
          <cell r="AF92">
            <v>228.28</v>
          </cell>
          <cell r="AH92">
            <v>2.8</v>
          </cell>
          <cell r="AI92" t="str">
            <v>D</v>
          </cell>
          <cell r="AJ92">
            <v>2.03</v>
          </cell>
          <cell r="AK92" t="str">
            <v>D</v>
          </cell>
          <cell r="AL92">
            <v>8.53</v>
          </cell>
          <cell r="AM92" t="str">
            <v>D</v>
          </cell>
          <cell r="AN92">
            <v>1</v>
          </cell>
          <cell r="AO92" t="str">
            <v>D</v>
          </cell>
          <cell r="AP92" t="str">
            <v>NC</v>
          </cell>
          <cell r="AR92" t="str">
            <v>NC</v>
          </cell>
          <cell r="AT92" t="str">
            <v>no</v>
          </cell>
          <cell r="AU92" t="str">
            <v>NC</v>
          </cell>
          <cell r="AV92" t="str">
            <v>NC</v>
          </cell>
          <cell r="AW92" t="str">
            <v>NC</v>
          </cell>
          <cell r="AX92" t="str">
            <v>NC</v>
          </cell>
          <cell r="AY92" t="str">
            <v>NC</v>
          </cell>
          <cell r="AZ92" t="e">
            <v>#NAME?</v>
          </cell>
          <cell r="BA92" t="e">
            <v>#NAME?</v>
          </cell>
          <cell r="BB92" t="e">
            <v>#REF!</v>
          </cell>
          <cell r="BC92" t="str">
            <v>NC</v>
          </cell>
          <cell r="BD92" t="str">
            <v>NC</v>
          </cell>
          <cell r="BE92" t="str">
            <v>NC</v>
          </cell>
        </row>
        <row r="93">
          <cell r="A93" t="str">
            <v>Dibenzo(a,h)anthracene</v>
          </cell>
          <cell r="C93">
            <v>1.4707317073170732E-08</v>
          </cell>
          <cell r="E93">
            <v>6.03E-07</v>
          </cell>
          <cell r="G93">
            <v>1790000</v>
          </cell>
          <cell r="I93">
            <v>0.0202</v>
          </cell>
          <cell r="K93">
            <v>5.18E-06</v>
          </cell>
          <cell r="M93">
            <v>10740</v>
          </cell>
          <cell r="O93">
            <v>0.00249</v>
          </cell>
          <cell r="Q93">
            <v>71515.47046592827</v>
          </cell>
          <cell r="S93">
            <v>6.69</v>
          </cell>
          <cell r="U93">
            <v>0.0002</v>
          </cell>
          <cell r="W93" t="str">
            <v>NA</v>
          </cell>
          <cell r="Y93" t="str">
            <v>no</v>
          </cell>
          <cell r="Z93">
            <v>0.13</v>
          </cell>
          <cell r="AA93" t="str">
            <v>D</v>
          </cell>
          <cell r="AD93">
            <v>1.5</v>
          </cell>
          <cell r="AE93" t="str">
            <v>D</v>
          </cell>
          <cell r="AF93">
            <v>278.4</v>
          </cell>
          <cell r="AH93">
            <v>9.7</v>
          </cell>
          <cell r="AI93" t="str">
            <v>D</v>
          </cell>
          <cell r="AJ93">
            <v>3.88</v>
          </cell>
          <cell r="AK93" t="str">
            <v>D</v>
          </cell>
          <cell r="AL93">
            <v>17.57</v>
          </cell>
          <cell r="AM93" t="str">
            <v>D</v>
          </cell>
          <cell r="AN93">
            <v>0.6</v>
          </cell>
          <cell r="AO93" t="str">
            <v>D</v>
          </cell>
          <cell r="AP93" t="str">
            <v>NC</v>
          </cell>
          <cell r="AR93" t="str">
            <v>NC</v>
          </cell>
          <cell r="AT93" t="str">
            <v>no</v>
          </cell>
          <cell r="AU93" t="str">
            <v>NC</v>
          </cell>
          <cell r="AV93" t="str">
            <v>NC</v>
          </cell>
          <cell r="AW93" t="str">
            <v>NC</v>
          </cell>
          <cell r="AX93" t="str">
            <v>NC</v>
          </cell>
          <cell r="AY93" t="str">
            <v>NC</v>
          </cell>
          <cell r="AZ93" t="e">
            <v>#NAME?</v>
          </cell>
          <cell r="BA93" t="e">
            <v>#NAME?</v>
          </cell>
          <cell r="BB93" t="e">
            <v>#REF!</v>
          </cell>
          <cell r="BC93" t="str">
            <v>NC</v>
          </cell>
          <cell r="BD93" t="str">
            <v>NC</v>
          </cell>
          <cell r="BE93" t="str">
            <v>NC</v>
          </cell>
        </row>
        <row r="94">
          <cell r="A94" t="str">
            <v>Dibenzofuran</v>
          </cell>
          <cell r="C94">
            <v>0.00248</v>
          </cell>
          <cell r="D94" t="str">
            <v>e</v>
          </cell>
          <cell r="E94">
            <v>0.10168</v>
          </cell>
          <cell r="F94" t="str">
            <v>k</v>
          </cell>
          <cell r="G94">
            <v>11000</v>
          </cell>
          <cell r="H94" t="str">
            <v>e</v>
          </cell>
          <cell r="I94">
            <v>0.0601</v>
          </cell>
          <cell r="J94" t="str">
            <v>P</v>
          </cell>
          <cell r="K94">
            <v>1E-05</v>
          </cell>
          <cell r="L94" t="str">
            <v>P</v>
          </cell>
          <cell r="M94">
            <v>66</v>
          </cell>
          <cell r="O94">
            <v>4.22</v>
          </cell>
          <cell r="P94" t="str">
            <v>e</v>
          </cell>
          <cell r="S94">
            <v>4.12</v>
          </cell>
          <cell r="T94" t="str">
            <v>e</v>
          </cell>
          <cell r="Z94">
            <v>0.1</v>
          </cell>
          <cell r="AA94" t="str">
            <v>D</v>
          </cell>
          <cell r="AD94">
            <v>0.09491525087946694</v>
          </cell>
          <cell r="AE94" t="str">
            <v>(C)D</v>
          </cell>
          <cell r="AF94">
            <v>168.19</v>
          </cell>
          <cell r="AH94">
            <v>0.5</v>
          </cell>
          <cell r="AI94" t="str">
            <v>(C)D</v>
          </cell>
          <cell r="AJ94">
            <v>0.9184453063588623</v>
          </cell>
          <cell r="AK94" t="str">
            <v>(C)D</v>
          </cell>
          <cell r="AL94">
            <v>2.2042687352612695</v>
          </cell>
          <cell r="AM94" t="str">
            <v>(C)D</v>
          </cell>
          <cell r="AN94">
            <v>1</v>
          </cell>
          <cell r="AO94" t="str">
            <v>D</v>
          </cell>
          <cell r="AP94">
            <v>0.710898796886058</v>
          </cell>
          <cell r="AQ94" t="str">
            <v>(C)D</v>
          </cell>
          <cell r="AR94">
            <v>0.7222222222222222</v>
          </cell>
          <cell r="AS94" t="str">
            <v>(C)D</v>
          </cell>
          <cell r="AT94" t="str">
            <v>yes</v>
          </cell>
          <cell r="AU94">
            <v>4.925008811237393E-06</v>
          </cell>
          <cell r="AV94" t="e">
            <v>#REF!</v>
          </cell>
          <cell r="AW94" t="e">
            <v>#REF!</v>
          </cell>
          <cell r="AX94" t="e">
            <v>#REF!</v>
          </cell>
          <cell r="AY94" t="e">
            <v>#REF!</v>
          </cell>
          <cell r="AZ94" t="e">
            <v>#NAME?</v>
          </cell>
          <cell r="BA94" t="e">
            <v>#NAME?</v>
          </cell>
          <cell r="BB94" t="e">
            <v>#REF!</v>
          </cell>
          <cell r="BC94" t="e">
            <v>#REF!</v>
          </cell>
          <cell r="BD94" t="e">
            <v>#REF!</v>
          </cell>
          <cell r="BE94" t="e">
            <v>#REF!</v>
          </cell>
        </row>
        <row r="95">
          <cell r="A95" t="str">
            <v>Diethyl phthalate</v>
          </cell>
          <cell r="C95">
            <v>4.5121951219512194E-07</v>
          </cell>
          <cell r="E95">
            <v>1.85E-05</v>
          </cell>
          <cell r="G95">
            <v>288</v>
          </cell>
          <cell r="I95">
            <v>0.0256</v>
          </cell>
          <cell r="K95">
            <v>6.35E-06</v>
          </cell>
          <cell r="M95">
            <v>1.728</v>
          </cell>
          <cell r="O95">
            <v>1080</v>
          </cell>
          <cell r="S95">
            <v>2.5</v>
          </cell>
          <cell r="Z95">
            <v>0.1</v>
          </cell>
          <cell r="AA95" t="str">
            <v>D</v>
          </cell>
          <cell r="AD95">
            <v>0.0039</v>
          </cell>
          <cell r="AE95" t="str">
            <v>D</v>
          </cell>
          <cell r="AF95">
            <v>222.24</v>
          </cell>
          <cell r="AH95">
            <v>0</v>
          </cell>
          <cell r="AI95" t="str">
            <v>D</v>
          </cell>
          <cell r="AJ95">
            <v>1.87</v>
          </cell>
          <cell r="AK95" t="str">
            <v>D</v>
          </cell>
          <cell r="AL95">
            <v>4.5</v>
          </cell>
          <cell r="AM95" t="str">
            <v>D</v>
          </cell>
          <cell r="AN95">
            <v>1</v>
          </cell>
          <cell r="AO95" t="str">
            <v>D</v>
          </cell>
          <cell r="AP95" t="str">
            <v>NC</v>
          </cell>
          <cell r="AR95" t="str">
            <v>NC</v>
          </cell>
          <cell r="AT95" t="str">
            <v>no</v>
          </cell>
          <cell r="AU95" t="str">
            <v>NC</v>
          </cell>
          <cell r="AV95" t="str">
            <v>NC</v>
          </cell>
          <cell r="AW95" t="str">
            <v>NC</v>
          </cell>
          <cell r="AX95" t="str">
            <v>NC</v>
          </cell>
          <cell r="AY95" t="str">
            <v>NC</v>
          </cell>
          <cell r="AZ95" t="e">
            <v>#NAME?</v>
          </cell>
          <cell r="BA95" t="e">
            <v>#NAME?</v>
          </cell>
          <cell r="BB95" t="e">
            <v>#REF!</v>
          </cell>
          <cell r="BC95" t="str">
            <v>NC</v>
          </cell>
          <cell r="BD95" t="str">
            <v>NC</v>
          </cell>
          <cell r="BE95" t="str">
            <v>NC</v>
          </cell>
        </row>
        <row r="96">
          <cell r="A96" t="str">
            <v>Dimethyl phthalate</v>
          </cell>
          <cell r="C96">
            <v>2E-07</v>
          </cell>
          <cell r="D96" t="str">
            <v>e</v>
          </cell>
          <cell r="E96">
            <v>8.2E-06</v>
          </cell>
          <cell r="F96" t="str">
            <v>k</v>
          </cell>
          <cell r="I96">
            <v>0.05671021502666945</v>
          </cell>
          <cell r="K96">
            <v>1E-05</v>
          </cell>
          <cell r="L96" t="str">
            <v>m</v>
          </cell>
          <cell r="M96">
            <v>0</v>
          </cell>
          <cell r="O96">
            <v>4000</v>
          </cell>
          <cell r="P96" t="str">
            <v>e</v>
          </cell>
          <cell r="Q96" t="str">
            <v>NA</v>
          </cell>
          <cell r="S96">
            <v>1.6</v>
          </cell>
          <cell r="T96" t="str">
            <v>e</v>
          </cell>
          <cell r="Z96">
            <v>0.1</v>
          </cell>
          <cell r="AA96" t="str">
            <v>D</v>
          </cell>
          <cell r="AD96">
            <v>0.0014</v>
          </cell>
          <cell r="AE96" t="str">
            <v>D</v>
          </cell>
          <cell r="AF96">
            <v>194.19</v>
          </cell>
          <cell r="AH96">
            <v>0</v>
          </cell>
          <cell r="AI96" t="str">
            <v>D</v>
          </cell>
          <cell r="AJ96">
            <v>1.3</v>
          </cell>
          <cell r="AK96" t="str">
            <v>D</v>
          </cell>
          <cell r="AL96">
            <v>3.13</v>
          </cell>
          <cell r="AM96" t="str">
            <v>D</v>
          </cell>
          <cell r="AN96">
            <v>1</v>
          </cell>
          <cell r="AO96" t="str">
            <v>D</v>
          </cell>
          <cell r="AP96" t="str">
            <v>NC</v>
          </cell>
          <cell r="AR96" t="str">
            <v>NC</v>
          </cell>
          <cell r="AT96" t="str">
            <v>no</v>
          </cell>
          <cell r="AU96" t="str">
            <v>NC</v>
          </cell>
          <cell r="AV96" t="str">
            <v>NC</v>
          </cell>
          <cell r="AW96" t="str">
            <v>NC</v>
          </cell>
          <cell r="AX96" t="str">
            <v>NC</v>
          </cell>
          <cell r="AY96" t="str">
            <v>NC</v>
          </cell>
          <cell r="AZ96" t="e">
            <v>#NAME?</v>
          </cell>
          <cell r="BA96" t="e">
            <v>#NAME?</v>
          </cell>
          <cell r="BB96" t="e">
            <v>#REF!</v>
          </cell>
          <cell r="BC96" t="str">
            <v>NC</v>
          </cell>
          <cell r="BD96" t="str">
            <v>NC</v>
          </cell>
          <cell r="BE96" t="str">
            <v>NC</v>
          </cell>
        </row>
        <row r="97">
          <cell r="A97" t="str">
            <v>Di-n-butyl phthalate</v>
          </cell>
          <cell r="C97">
            <v>9.390243902439025E-10</v>
          </cell>
          <cell r="E97">
            <v>3.85E-08</v>
          </cell>
          <cell r="G97">
            <v>33900</v>
          </cell>
          <cell r="I97">
            <v>0.0438</v>
          </cell>
          <cell r="K97">
            <v>7.86E-06</v>
          </cell>
          <cell r="M97">
            <v>203.4</v>
          </cell>
          <cell r="O97">
            <v>11.2</v>
          </cell>
          <cell r="S97">
            <v>4.61</v>
          </cell>
          <cell r="Z97">
            <v>0.1</v>
          </cell>
          <cell r="AA97" t="str">
            <v>D</v>
          </cell>
          <cell r="AD97">
            <v>0.024</v>
          </cell>
          <cell r="AE97" t="str">
            <v>D</v>
          </cell>
          <cell r="AF97">
            <v>278.35</v>
          </cell>
          <cell r="AH97">
            <v>0.2</v>
          </cell>
          <cell r="AI97" t="str">
            <v>D</v>
          </cell>
          <cell r="AJ97">
            <v>3.86</v>
          </cell>
          <cell r="AK97" t="str">
            <v>D</v>
          </cell>
          <cell r="AL97">
            <v>9.27</v>
          </cell>
          <cell r="AM97" t="str">
            <v>D</v>
          </cell>
          <cell r="AN97">
            <v>0.9</v>
          </cell>
          <cell r="AO97" t="str">
            <v>D</v>
          </cell>
          <cell r="AP97" t="str">
            <v>NC</v>
          </cell>
          <cell r="AR97" t="str">
            <v>NC</v>
          </cell>
          <cell r="AT97" t="str">
            <v>no</v>
          </cell>
          <cell r="AU97" t="str">
            <v>NC</v>
          </cell>
          <cell r="AV97" t="str">
            <v>NC</v>
          </cell>
          <cell r="AW97" t="str">
            <v>NC</v>
          </cell>
          <cell r="AX97" t="str">
            <v>NC</v>
          </cell>
          <cell r="AY97" t="str">
            <v>NC</v>
          </cell>
          <cell r="AZ97" t="e">
            <v>#NAME?</v>
          </cell>
          <cell r="BA97" t="e">
            <v>#NAME?</v>
          </cell>
          <cell r="BB97" t="e">
            <v>#REF!</v>
          </cell>
          <cell r="BC97" t="str">
            <v>NC</v>
          </cell>
          <cell r="BD97" t="str">
            <v>NC</v>
          </cell>
          <cell r="BE97" t="str">
            <v>NC</v>
          </cell>
        </row>
        <row r="98">
          <cell r="A98" t="str">
            <v>Di-n-octyl phthalate</v>
          </cell>
          <cell r="C98">
            <v>6.682926829268292E-05</v>
          </cell>
          <cell r="E98">
            <v>0.00274</v>
          </cell>
          <cell r="G98">
            <v>83200000</v>
          </cell>
          <cell r="I98">
            <v>0.0151</v>
          </cell>
          <cell r="K98">
            <v>3.58E-06</v>
          </cell>
          <cell r="M98">
            <v>499200</v>
          </cell>
          <cell r="O98">
            <v>0.02</v>
          </cell>
          <cell r="S98">
            <v>8.06</v>
          </cell>
          <cell r="Z98">
            <v>0.1</v>
          </cell>
          <cell r="AA98" t="str">
            <v>D</v>
          </cell>
          <cell r="AD98">
            <v>2.1501264413857037</v>
          </cell>
          <cell r="AE98" t="str">
            <v>(C)D</v>
          </cell>
          <cell r="AF98">
            <v>390.56</v>
          </cell>
          <cell r="AH98">
            <v>16.3</v>
          </cell>
          <cell r="AI98" t="str">
            <v>(C)D</v>
          </cell>
          <cell r="AJ98">
            <v>16.155682108379327</v>
          </cell>
          <cell r="AK98" t="str">
            <v>(C)D</v>
          </cell>
          <cell r="AL98">
            <v>74.21251086449021</v>
          </cell>
          <cell r="AM98" t="str">
            <v>(C)D</v>
          </cell>
          <cell r="AN98">
            <v>1</v>
          </cell>
          <cell r="AO98" t="str">
            <v>D</v>
          </cell>
          <cell r="AP98">
            <v>174.3113054256716</v>
          </cell>
          <cell r="AQ98" t="str">
            <v>(C)D</v>
          </cell>
          <cell r="AR98">
            <v>16.319267822736027</v>
          </cell>
          <cell r="AS98" t="str">
            <v>(C)D</v>
          </cell>
          <cell r="AT98" t="str">
            <v>no</v>
          </cell>
          <cell r="AU98" t="str">
            <v>NC</v>
          </cell>
          <cell r="AV98" t="str">
            <v>NC</v>
          </cell>
          <cell r="AW98" t="str">
            <v>NC</v>
          </cell>
          <cell r="AX98" t="str">
            <v>NC</v>
          </cell>
          <cell r="AY98" t="str">
            <v>NC</v>
          </cell>
          <cell r="AZ98" t="e">
            <v>#NAME?</v>
          </cell>
          <cell r="BA98" t="e">
            <v>#NAME?</v>
          </cell>
          <cell r="BB98" t="e">
            <v>#REF!</v>
          </cell>
          <cell r="BC98" t="str">
            <v>NC</v>
          </cell>
          <cell r="BD98" t="str">
            <v>NC</v>
          </cell>
          <cell r="BE98" t="str">
            <v>NC</v>
          </cell>
        </row>
        <row r="99">
          <cell r="A99" t="str">
            <v>Fluoranthene</v>
          </cell>
          <cell r="C99">
            <v>1.6097560975609757E-05</v>
          </cell>
          <cell r="E99">
            <v>0.00066</v>
          </cell>
          <cell r="G99">
            <v>49100</v>
          </cell>
          <cell r="I99">
            <v>0.0302</v>
          </cell>
          <cell r="K99">
            <v>6.35E-06</v>
          </cell>
          <cell r="M99">
            <v>294.6</v>
          </cell>
          <cell r="O99">
            <v>0.206</v>
          </cell>
          <cell r="Q99">
            <v>4583.529174381894</v>
          </cell>
          <cell r="S99">
            <v>5.12</v>
          </cell>
          <cell r="U99">
            <v>0.0002</v>
          </cell>
          <cell r="W99" t="str">
            <v>NA</v>
          </cell>
          <cell r="Y99" t="str">
            <v>no</v>
          </cell>
          <cell r="Z99">
            <v>0.13</v>
          </cell>
          <cell r="AA99" t="str">
            <v>D</v>
          </cell>
          <cell r="AD99">
            <v>0.22</v>
          </cell>
          <cell r="AE99" t="str">
            <v>D</v>
          </cell>
          <cell r="AF99">
            <v>202.3</v>
          </cell>
          <cell r="AH99">
            <v>1.2</v>
          </cell>
          <cell r="AI99" t="str">
            <v>D</v>
          </cell>
          <cell r="AJ99">
            <v>1.45</v>
          </cell>
          <cell r="AK99" t="str">
            <v>D</v>
          </cell>
          <cell r="AL99">
            <v>5.68</v>
          </cell>
          <cell r="AM99" t="str">
            <v>D</v>
          </cell>
          <cell r="AN99">
            <v>1</v>
          </cell>
          <cell r="AO99" t="str">
            <v>D</v>
          </cell>
          <cell r="AP99" t="str">
            <v>NC</v>
          </cell>
          <cell r="AR99" t="str">
            <v>NC</v>
          </cell>
          <cell r="AT99" t="str">
            <v>no</v>
          </cell>
          <cell r="AU99" t="str">
            <v>NC</v>
          </cell>
          <cell r="AV99" t="str">
            <v>NC</v>
          </cell>
          <cell r="AW99" t="str">
            <v>NC</v>
          </cell>
          <cell r="AX99" t="str">
            <v>NC</v>
          </cell>
          <cell r="AY99" t="str">
            <v>NC</v>
          </cell>
          <cell r="AZ99" t="e">
            <v>#NAME?</v>
          </cell>
          <cell r="BA99" t="e">
            <v>#NAME?</v>
          </cell>
          <cell r="BB99" t="e">
            <v>#REF!</v>
          </cell>
          <cell r="BC99" t="str">
            <v>NC</v>
          </cell>
          <cell r="BD99" t="str">
            <v>NC</v>
          </cell>
          <cell r="BE99" t="str">
            <v>NC</v>
          </cell>
        </row>
        <row r="100">
          <cell r="A100" t="str">
            <v>Fluorene</v>
          </cell>
          <cell r="C100">
            <v>6.365853658536585E-05</v>
          </cell>
          <cell r="E100">
            <v>0.00261</v>
          </cell>
          <cell r="G100">
            <v>7710</v>
          </cell>
          <cell r="I100">
            <v>0.00363</v>
          </cell>
          <cell r="K100">
            <v>7.88E-06</v>
          </cell>
          <cell r="M100">
            <v>46.26</v>
          </cell>
          <cell r="O100">
            <v>1.98</v>
          </cell>
          <cell r="Q100">
            <v>932.3951375406347</v>
          </cell>
          <cell r="S100">
            <v>4.21</v>
          </cell>
          <cell r="U100">
            <v>0.0002</v>
          </cell>
          <cell r="W100" t="str">
            <v>NA</v>
          </cell>
          <cell r="Y100" t="str">
            <v>no</v>
          </cell>
          <cell r="Z100">
            <v>0.13</v>
          </cell>
          <cell r="AA100" t="str">
            <v>D</v>
          </cell>
          <cell r="AD100">
            <v>0.1116410725091206</v>
          </cell>
          <cell r="AE100" t="str">
            <v>(C)D</v>
          </cell>
          <cell r="AF100">
            <v>166.21</v>
          </cell>
          <cell r="AH100">
            <v>0.6</v>
          </cell>
          <cell r="AI100" t="str">
            <v>(C)D</v>
          </cell>
          <cell r="AJ100">
            <v>0.8952932271115938</v>
          </cell>
          <cell r="AK100" t="str">
            <v>(C)D</v>
          </cell>
          <cell r="AL100">
            <v>2.148703745067825</v>
          </cell>
          <cell r="AM100" t="str">
            <v>(C)D</v>
          </cell>
          <cell r="AN100">
            <v>1</v>
          </cell>
          <cell r="AO100" t="str">
            <v>D</v>
          </cell>
          <cell r="AP100">
            <v>0.8222399150743104</v>
          </cell>
          <cell r="AQ100" t="str">
            <v>(C)D</v>
          </cell>
          <cell r="AR100">
            <v>0.8083333333333332</v>
          </cell>
          <cell r="AS100" t="str">
            <v>(C)D</v>
          </cell>
          <cell r="AT100" t="str">
            <v>yes</v>
          </cell>
          <cell r="AU100">
            <v>1.1966777205655653E-08</v>
          </cell>
          <cell r="AV100" t="e">
            <v>#REF!</v>
          </cell>
          <cell r="AW100" t="e">
            <v>#REF!</v>
          </cell>
          <cell r="AX100" t="e">
            <v>#REF!</v>
          </cell>
          <cell r="AY100" t="e">
            <v>#REF!</v>
          </cell>
          <cell r="AZ100" t="e">
            <v>#NAME?</v>
          </cell>
          <cell r="BA100" t="e">
            <v>#NAME?</v>
          </cell>
          <cell r="BB100" t="e">
            <v>#REF!</v>
          </cell>
          <cell r="BC100" t="e">
            <v>#REF!</v>
          </cell>
          <cell r="BD100" t="e">
            <v>#REF!</v>
          </cell>
          <cell r="BE100" t="e">
            <v>#REF!</v>
          </cell>
        </row>
        <row r="101">
          <cell r="A101" t="str">
            <v>Hexachlorobenzene</v>
          </cell>
          <cell r="C101">
            <v>0.00132</v>
          </cell>
          <cell r="E101">
            <v>0.0541</v>
          </cell>
          <cell r="G101">
            <v>80000</v>
          </cell>
          <cell r="I101">
            <v>0.0542</v>
          </cell>
          <cell r="K101">
            <v>5.91E-06</v>
          </cell>
          <cell r="M101">
            <v>480</v>
          </cell>
          <cell r="O101">
            <v>6.2</v>
          </cell>
          <cell r="S101">
            <v>5.89</v>
          </cell>
          <cell r="Z101">
            <v>0.1</v>
          </cell>
          <cell r="AA101" t="str">
            <v>D</v>
          </cell>
          <cell r="AD101">
            <v>0.13</v>
          </cell>
          <cell r="AE101" t="str">
            <v>D</v>
          </cell>
          <cell r="AF101">
            <v>284.78</v>
          </cell>
          <cell r="AH101">
            <v>0.9</v>
          </cell>
          <cell r="AI101" t="str">
            <v>D</v>
          </cell>
          <cell r="AJ101">
            <v>4.22</v>
          </cell>
          <cell r="AK101" t="str">
            <v>D</v>
          </cell>
          <cell r="AL101">
            <v>16.21</v>
          </cell>
          <cell r="AM101" t="str">
            <v>D</v>
          </cell>
          <cell r="AN101">
            <v>0.9</v>
          </cell>
          <cell r="AO101" t="str">
            <v>D</v>
          </cell>
          <cell r="AP101" t="str">
            <v>NC</v>
          </cell>
          <cell r="AR101" t="str">
            <v>NC</v>
          </cell>
          <cell r="AT101" t="str">
            <v>no</v>
          </cell>
          <cell r="AU101" t="str">
            <v>NC</v>
          </cell>
          <cell r="AV101" t="str">
            <v>NC</v>
          </cell>
          <cell r="AW101" t="str">
            <v>NC</v>
          </cell>
          <cell r="AX101" t="str">
            <v>NC</v>
          </cell>
          <cell r="AY101" t="str">
            <v>NC</v>
          </cell>
          <cell r="BC101" t="str">
            <v>NC</v>
          </cell>
          <cell r="BD101" t="str">
            <v>NC</v>
          </cell>
          <cell r="BE101" t="str">
            <v>NC</v>
          </cell>
        </row>
        <row r="102">
          <cell r="A102" t="str">
            <v>Indeno(1,2,3-cd)pyrene</v>
          </cell>
          <cell r="C102">
            <v>1.6E-06</v>
          </cell>
          <cell r="E102">
            <v>6.56E-05</v>
          </cell>
          <cell r="G102">
            <v>7710</v>
          </cell>
          <cell r="I102">
            <v>0.019</v>
          </cell>
          <cell r="K102">
            <v>5.66E-06</v>
          </cell>
          <cell r="M102">
            <v>46.26</v>
          </cell>
          <cell r="O102">
            <v>2.2E-05</v>
          </cell>
          <cell r="Q102">
            <v>66680.67692136229</v>
          </cell>
          <cell r="S102">
            <v>6.65</v>
          </cell>
          <cell r="U102">
            <v>0.0002</v>
          </cell>
          <cell r="W102" t="str">
            <v>NA</v>
          </cell>
          <cell r="Y102" t="str">
            <v>no</v>
          </cell>
          <cell r="Z102">
            <v>0.13</v>
          </cell>
          <cell r="AA102" t="str">
            <v>D</v>
          </cell>
          <cell r="AD102">
            <v>1</v>
          </cell>
          <cell r="AE102" t="str">
            <v>D</v>
          </cell>
          <cell r="AF102">
            <v>276.34</v>
          </cell>
          <cell r="AH102">
            <v>6.7</v>
          </cell>
          <cell r="AI102" t="str">
            <v>D</v>
          </cell>
          <cell r="AJ102">
            <v>3.78</v>
          </cell>
          <cell r="AK102" t="str">
            <v>D</v>
          </cell>
          <cell r="AL102">
            <v>16.83</v>
          </cell>
          <cell r="AM102" t="str">
            <v>D</v>
          </cell>
          <cell r="AN102">
            <v>0.6</v>
          </cell>
          <cell r="AO102" t="str">
            <v>D</v>
          </cell>
          <cell r="AP102" t="str">
            <v>NC</v>
          </cell>
          <cell r="AR102" t="str">
            <v>NC</v>
          </cell>
          <cell r="AT102" t="str">
            <v>no</v>
          </cell>
          <cell r="AU102" t="str">
            <v>NC</v>
          </cell>
          <cell r="AV102" t="str">
            <v>NC</v>
          </cell>
          <cell r="AW102" t="str">
            <v>NC</v>
          </cell>
          <cell r="AX102" t="str">
            <v>NC</v>
          </cell>
          <cell r="AY102" t="str">
            <v>NC</v>
          </cell>
          <cell r="AZ102" t="e">
            <v>#NAME?</v>
          </cell>
          <cell r="BA102" t="e">
            <v>#NAME?</v>
          </cell>
          <cell r="BB102" t="e">
            <v>#REF!</v>
          </cell>
          <cell r="BC102" t="str">
            <v>NC</v>
          </cell>
          <cell r="BD102" t="str">
            <v>NC</v>
          </cell>
          <cell r="BE102" t="str">
            <v>NC</v>
          </cell>
        </row>
        <row r="103">
          <cell r="A103" t="str">
            <v>Naphthalene</v>
          </cell>
          <cell r="C103">
            <v>0.0004829268292682927</v>
          </cell>
          <cell r="E103">
            <v>0.0198</v>
          </cell>
          <cell r="G103">
            <v>2000</v>
          </cell>
          <cell r="I103">
            <v>0.059</v>
          </cell>
          <cell r="K103">
            <v>7.5E-06</v>
          </cell>
          <cell r="M103">
            <v>12</v>
          </cell>
          <cell r="O103">
            <v>31</v>
          </cell>
          <cell r="Q103">
            <v>210.66869257394148</v>
          </cell>
          <cell r="S103">
            <v>3.36</v>
          </cell>
          <cell r="Z103">
            <v>0.13</v>
          </cell>
          <cell r="AA103" t="str">
            <v>D</v>
          </cell>
          <cell r="AD103">
            <v>0.047</v>
          </cell>
          <cell r="AE103" t="str">
            <v>D</v>
          </cell>
          <cell r="AF103">
            <v>128.16</v>
          </cell>
          <cell r="AH103">
            <v>0.2</v>
          </cell>
          <cell r="AI103" t="str">
            <v>D</v>
          </cell>
          <cell r="AJ103">
            <v>0.56</v>
          </cell>
          <cell r="AK103" t="str">
            <v>D</v>
          </cell>
          <cell r="AL103">
            <v>1.34</v>
          </cell>
          <cell r="AM103" t="str">
            <v>D</v>
          </cell>
          <cell r="AN103">
            <v>1</v>
          </cell>
          <cell r="AO103" t="str">
            <v>D</v>
          </cell>
          <cell r="AP103" t="str">
            <v>NC</v>
          </cell>
          <cell r="AR103" t="str">
            <v>NC</v>
          </cell>
          <cell r="AT103" t="str">
            <v>yes</v>
          </cell>
          <cell r="AU103">
            <v>5.14599852151582E-06</v>
          </cell>
          <cell r="AV103" t="e">
            <v>#REF!</v>
          </cell>
          <cell r="AW103" t="e">
            <v>#REF!</v>
          </cell>
          <cell r="AX103" t="e">
            <v>#REF!</v>
          </cell>
          <cell r="AY103" t="e">
            <v>#REF!</v>
          </cell>
          <cell r="AZ103" t="e">
            <v>#NAME?</v>
          </cell>
          <cell r="BA103" t="e">
            <v>#NAME?</v>
          </cell>
          <cell r="BB103" t="e">
            <v>#REF!</v>
          </cell>
          <cell r="BC103" t="e">
            <v>#REF!</v>
          </cell>
          <cell r="BD103" t="e">
            <v>#REF!</v>
          </cell>
          <cell r="BE103" t="e">
            <v>#REF!</v>
          </cell>
        </row>
        <row r="104">
          <cell r="A104" t="str">
            <v>N-Nitrosodimethylamine</v>
          </cell>
          <cell r="C104" t="str">
            <v>NA</v>
          </cell>
          <cell r="E104" t="str">
            <v>NA</v>
          </cell>
          <cell r="G104" t="str">
            <v>NA</v>
          </cell>
          <cell r="I104" t="str">
            <v>NA</v>
          </cell>
          <cell r="K104" t="str">
            <v>NA</v>
          </cell>
          <cell r="M104" t="str">
            <v>NA</v>
          </cell>
          <cell r="O104" t="str">
            <v>NA</v>
          </cell>
          <cell r="S104">
            <v>-0.57</v>
          </cell>
          <cell r="Z104">
            <v>0.1</v>
          </cell>
          <cell r="AA104" t="str">
            <v>D</v>
          </cell>
          <cell r="AD104">
            <v>0.0002564200614930202</v>
          </cell>
          <cell r="AE104" t="str">
            <v>(C)D</v>
          </cell>
          <cell r="AF104">
            <v>74.08</v>
          </cell>
          <cell r="AH104">
            <v>0</v>
          </cell>
          <cell r="AI104" t="str">
            <v>(C)D</v>
          </cell>
          <cell r="AJ104">
            <v>0.2729212169171571</v>
          </cell>
          <cell r="AK104" t="str">
            <v>(C)D</v>
          </cell>
          <cell r="AL104">
            <v>0.655010920601177</v>
          </cell>
          <cell r="AM104" t="str">
            <v>(C)D</v>
          </cell>
          <cell r="AN104">
            <v>1</v>
          </cell>
          <cell r="AO104" t="str">
            <v>D</v>
          </cell>
          <cell r="AP104">
            <v>0.3036093418259023</v>
          </cell>
          <cell r="AQ104" t="str">
            <v>(C)D</v>
          </cell>
          <cell r="AR104">
            <v>0.3333333333333333</v>
          </cell>
          <cell r="AS104" t="str">
            <v>(C)D</v>
          </cell>
          <cell r="AT104" t="str">
            <v>no</v>
          </cell>
          <cell r="AU104" t="str">
            <v>NC</v>
          </cell>
          <cell r="AV104" t="str">
            <v>NC</v>
          </cell>
          <cell r="AW104" t="str">
            <v>NC</v>
          </cell>
          <cell r="AX104" t="str">
            <v>NC</v>
          </cell>
          <cell r="AY104" t="str">
            <v>NC</v>
          </cell>
          <cell r="BC104" t="str">
            <v>NC</v>
          </cell>
          <cell r="BD104" t="str">
            <v>NC</v>
          </cell>
          <cell r="BE104" t="str">
            <v>NC</v>
          </cell>
        </row>
        <row r="105">
          <cell r="A105" t="str">
            <v>n-Nitroso-di-n-propylamine</v>
          </cell>
          <cell r="C105">
            <v>2.251219512195122E-06</v>
          </cell>
          <cell r="E105">
            <v>9.23E-05</v>
          </cell>
          <cell r="G105">
            <v>24</v>
          </cell>
          <cell r="I105">
            <v>0.0545</v>
          </cell>
          <cell r="K105">
            <v>8.17E-06</v>
          </cell>
          <cell r="M105">
            <v>0.14400000000000002</v>
          </cell>
          <cell r="O105">
            <v>9890</v>
          </cell>
          <cell r="S105">
            <v>1.4</v>
          </cell>
          <cell r="Z105">
            <v>0.1</v>
          </cell>
          <cell r="AA105" t="str">
            <v>D</v>
          </cell>
          <cell r="AD105">
            <v>0.0024818069704744</v>
          </cell>
          <cell r="AE105" t="str">
            <v>(C)D</v>
          </cell>
          <cell r="AF105">
            <v>130.22</v>
          </cell>
          <cell r="AH105">
            <v>0</v>
          </cell>
          <cell r="AI105" t="str">
            <v>(C)D</v>
          </cell>
          <cell r="AJ105">
            <v>0.5628871042335581</v>
          </cell>
          <cell r="AK105" t="str">
            <v>(C)D</v>
          </cell>
          <cell r="AL105">
            <v>1.3509290501605395</v>
          </cell>
          <cell r="AM105" t="str">
            <v>(C)D</v>
          </cell>
          <cell r="AN105">
            <v>1</v>
          </cell>
          <cell r="AO105" t="str">
            <v>D</v>
          </cell>
          <cell r="AP105">
            <v>0.3036093418259023</v>
          </cell>
          <cell r="AQ105" t="str">
            <v>(C)D</v>
          </cell>
          <cell r="AR105">
            <v>0.3333333333333333</v>
          </cell>
          <cell r="AS105" t="str">
            <v>(C)D</v>
          </cell>
          <cell r="AT105" t="str">
            <v>no</v>
          </cell>
          <cell r="AU105" t="str">
            <v>NC</v>
          </cell>
          <cell r="AV105" t="str">
            <v>NC</v>
          </cell>
          <cell r="AW105" t="str">
            <v>NC</v>
          </cell>
          <cell r="AX105" t="str">
            <v>NC</v>
          </cell>
          <cell r="AY105" t="str">
            <v>NC</v>
          </cell>
          <cell r="AZ105" t="e">
            <v>#NAME?</v>
          </cell>
          <cell r="BA105" t="e">
            <v>#NAME?</v>
          </cell>
          <cell r="BB105" t="e">
            <v>#REF!</v>
          </cell>
          <cell r="BC105" t="str">
            <v>NC</v>
          </cell>
          <cell r="BD105" t="str">
            <v>NC</v>
          </cell>
          <cell r="BE105" t="str">
            <v>NC</v>
          </cell>
        </row>
        <row r="106">
          <cell r="A106" t="str">
            <v>n-Nitrosodiphenylamine</v>
          </cell>
          <cell r="C106">
            <v>4.9999999999999996E-06</v>
          </cell>
          <cell r="E106">
            <v>0.000205</v>
          </cell>
          <cell r="G106">
            <v>1290</v>
          </cell>
          <cell r="I106">
            <v>0.0312</v>
          </cell>
          <cell r="K106">
            <v>6.35E-06</v>
          </cell>
          <cell r="M106">
            <v>7.74</v>
          </cell>
          <cell r="O106">
            <v>35.1</v>
          </cell>
          <cell r="S106">
            <v>3.16</v>
          </cell>
          <cell r="Z106">
            <v>0.1</v>
          </cell>
          <cell r="AA106" t="str">
            <v>D</v>
          </cell>
          <cell r="AD106">
            <v>0.026</v>
          </cell>
          <cell r="AE106" t="str">
            <v>D</v>
          </cell>
          <cell r="AF106">
            <v>198.23</v>
          </cell>
          <cell r="AH106">
            <v>0.1</v>
          </cell>
          <cell r="AI106" t="str">
            <v>D</v>
          </cell>
          <cell r="AJ106">
            <v>1.38</v>
          </cell>
          <cell r="AK106" t="str">
            <v>D</v>
          </cell>
          <cell r="AL106">
            <v>3.31</v>
          </cell>
          <cell r="AM106" t="str">
            <v>D</v>
          </cell>
          <cell r="AN106">
            <v>1</v>
          </cell>
          <cell r="AO106" t="str">
            <v>D</v>
          </cell>
          <cell r="AP106" t="str">
            <v>NC</v>
          </cell>
          <cell r="AR106" t="str">
            <v>NC</v>
          </cell>
          <cell r="AT106" t="str">
            <v>no</v>
          </cell>
          <cell r="AU106" t="str">
            <v>NC</v>
          </cell>
          <cell r="AV106" t="str">
            <v>NC</v>
          </cell>
          <cell r="AW106" t="str">
            <v>NC</v>
          </cell>
          <cell r="AX106" t="str">
            <v>NC</v>
          </cell>
          <cell r="AY106" t="str">
            <v>NC</v>
          </cell>
          <cell r="AZ106" t="e">
            <v>#NAME?</v>
          </cell>
          <cell r="BA106" t="e">
            <v>#NAME?</v>
          </cell>
          <cell r="BB106" t="e">
            <v>#REF!</v>
          </cell>
          <cell r="BC106" t="str">
            <v>NC</v>
          </cell>
          <cell r="BD106" t="str">
            <v>NC</v>
          </cell>
          <cell r="BE106" t="str">
            <v>NC</v>
          </cell>
        </row>
        <row r="107">
          <cell r="A107" t="str">
            <v>Pentachlorophenol</v>
          </cell>
          <cell r="C107">
            <v>2.4390243902439023E-08</v>
          </cell>
          <cell r="E107">
            <v>1E-06</v>
          </cell>
          <cell r="G107">
            <v>592</v>
          </cell>
          <cell r="I107">
            <v>0.056</v>
          </cell>
          <cell r="K107">
            <v>6.1E-06</v>
          </cell>
          <cell r="M107">
            <v>3.552</v>
          </cell>
          <cell r="O107">
            <v>1950</v>
          </cell>
          <cell r="S107">
            <v>5.09</v>
          </cell>
          <cell r="Z107">
            <v>0.25</v>
          </cell>
          <cell r="AA107" t="str">
            <v>D</v>
          </cell>
          <cell r="AD107">
            <v>0.39</v>
          </cell>
          <cell r="AE107" t="str">
            <v>D</v>
          </cell>
          <cell r="AF107">
            <v>266.34</v>
          </cell>
          <cell r="AH107">
            <v>2.5</v>
          </cell>
          <cell r="AI107" t="str">
            <v>D</v>
          </cell>
          <cell r="AJ107">
            <v>3.33</v>
          </cell>
          <cell r="AK107" t="str">
            <v>D</v>
          </cell>
          <cell r="AL107">
            <v>13.82</v>
          </cell>
          <cell r="AM107" t="str">
            <v>D</v>
          </cell>
          <cell r="AN107">
            <v>0.9</v>
          </cell>
          <cell r="AO107" t="str">
            <v>D</v>
          </cell>
          <cell r="AP107" t="str">
            <v>NC</v>
          </cell>
          <cell r="AR107" t="str">
            <v>NC</v>
          </cell>
          <cell r="AT107" t="str">
            <v>no</v>
          </cell>
          <cell r="AU107" t="str">
            <v>NC</v>
          </cell>
          <cell r="AV107" t="str">
            <v>NC</v>
          </cell>
          <cell r="AW107" t="str">
            <v>NC</v>
          </cell>
          <cell r="AX107" t="str">
            <v>NC</v>
          </cell>
          <cell r="AY107" t="str">
            <v>NC</v>
          </cell>
          <cell r="AZ107" t="e">
            <v>#NAME?</v>
          </cell>
          <cell r="BA107" t="e">
            <v>#NAME?</v>
          </cell>
          <cell r="BB107" t="e">
            <v>#REF!</v>
          </cell>
          <cell r="BC107" t="str">
            <v>NC</v>
          </cell>
          <cell r="BD107" t="str">
            <v>NC</v>
          </cell>
          <cell r="BE107" t="str">
            <v>NC</v>
          </cell>
        </row>
        <row r="108">
          <cell r="A108" t="str">
            <v>Phenanthrene</v>
          </cell>
          <cell r="C108">
            <v>0.000159</v>
          </cell>
          <cell r="D108" t="str">
            <v>S</v>
          </cell>
          <cell r="E108">
            <v>0.006519</v>
          </cell>
          <cell r="F108" t="str">
            <v>S</v>
          </cell>
          <cell r="G108">
            <v>14000</v>
          </cell>
          <cell r="H108" t="str">
            <v>S</v>
          </cell>
          <cell r="I108">
            <v>0.0548</v>
          </cell>
          <cell r="J108" t="str">
            <v>C</v>
          </cell>
          <cell r="K108">
            <v>1E-05</v>
          </cell>
          <cell r="L108" t="str">
            <v>m</v>
          </cell>
          <cell r="M108">
            <v>84</v>
          </cell>
          <cell r="O108">
            <v>1</v>
          </cell>
          <cell r="P108" t="str">
            <v>S</v>
          </cell>
          <cell r="Q108">
            <v>1444.1090844161238</v>
          </cell>
          <cell r="S108">
            <v>4.46</v>
          </cell>
          <cell r="T108" t="str">
            <v>S</v>
          </cell>
          <cell r="U108">
            <v>0.0002</v>
          </cell>
          <cell r="W108" t="str">
            <v>NA</v>
          </cell>
          <cell r="Y108" t="str">
            <v>no</v>
          </cell>
          <cell r="Z108">
            <v>0.13</v>
          </cell>
          <cell r="AA108" t="str">
            <v>D</v>
          </cell>
          <cell r="AD108">
            <v>0.14</v>
          </cell>
          <cell r="AE108" t="str">
            <v>D</v>
          </cell>
          <cell r="AF108">
            <v>178.22</v>
          </cell>
          <cell r="AH108">
            <v>0.7</v>
          </cell>
          <cell r="AI108" t="str">
            <v>D</v>
          </cell>
          <cell r="AJ108">
            <v>1.06</v>
          </cell>
          <cell r="AK108" t="str">
            <v>D</v>
          </cell>
          <cell r="AL108">
            <v>4.11</v>
          </cell>
          <cell r="AM108" t="str">
            <v>D</v>
          </cell>
          <cell r="AN108">
            <v>1</v>
          </cell>
          <cell r="AO108" t="str">
            <v>D</v>
          </cell>
          <cell r="AP108" t="str">
            <v>NC</v>
          </cell>
          <cell r="AR108" t="str">
            <v>NC</v>
          </cell>
          <cell r="AT108" t="str">
            <v>yes</v>
          </cell>
          <cell r="AU108">
            <v>2.2706255705337597E-07</v>
          </cell>
          <cell r="AV108" t="e">
            <v>#REF!</v>
          </cell>
          <cell r="AW108" t="e">
            <v>#REF!</v>
          </cell>
          <cell r="AX108" t="e">
            <v>#REF!</v>
          </cell>
          <cell r="AY108" t="e">
            <v>#REF!</v>
          </cell>
          <cell r="AZ108" t="e">
            <v>#NAME?</v>
          </cell>
          <cell r="BA108" t="e">
            <v>#NAME?</v>
          </cell>
          <cell r="BB108" t="e">
            <v>#REF!</v>
          </cell>
          <cell r="BC108" t="e">
            <v>#REF!</v>
          </cell>
          <cell r="BD108" t="e">
            <v>#REF!</v>
          </cell>
          <cell r="BE108" t="e">
            <v>#REF!</v>
          </cell>
        </row>
        <row r="109">
          <cell r="A109" t="str">
            <v>Phenol</v>
          </cell>
          <cell r="C109">
            <v>3.975609756097561E-07</v>
          </cell>
          <cell r="E109">
            <v>1.63E-05</v>
          </cell>
          <cell r="G109">
            <v>28.8</v>
          </cell>
          <cell r="I109">
            <v>0.082</v>
          </cell>
          <cell r="K109">
            <v>9.1E-06</v>
          </cell>
          <cell r="M109">
            <v>0.1728</v>
          </cell>
          <cell r="O109">
            <v>82800</v>
          </cell>
          <cell r="Q109">
            <v>7.8487410348873015</v>
          </cell>
          <cell r="S109">
            <v>1.48</v>
          </cell>
          <cell r="Z109">
            <v>0.1</v>
          </cell>
          <cell r="AA109" t="str">
            <v>D</v>
          </cell>
          <cell r="AD109">
            <v>0.0043</v>
          </cell>
          <cell r="AE109" t="str">
            <v>D</v>
          </cell>
          <cell r="AF109">
            <v>94</v>
          </cell>
          <cell r="AH109">
            <v>0</v>
          </cell>
          <cell r="AI109" t="str">
            <v>D</v>
          </cell>
          <cell r="AJ109">
            <v>0.36</v>
          </cell>
          <cell r="AK109" t="str">
            <v>D</v>
          </cell>
          <cell r="AL109">
            <v>0.86</v>
          </cell>
          <cell r="AM109" t="str">
            <v>D</v>
          </cell>
          <cell r="AN109">
            <v>1</v>
          </cell>
          <cell r="AO109" t="str">
            <v>D</v>
          </cell>
          <cell r="AP109" t="str">
            <v>NC</v>
          </cell>
          <cell r="AR109" t="str">
            <v>NC</v>
          </cell>
          <cell r="AT109" t="str">
            <v>no</v>
          </cell>
          <cell r="AU109" t="str">
            <v>NC</v>
          </cell>
          <cell r="AV109" t="str">
            <v>NC</v>
          </cell>
          <cell r="AW109" t="str">
            <v>NC</v>
          </cell>
          <cell r="AX109" t="str">
            <v>NC</v>
          </cell>
          <cell r="AY109" t="str">
            <v>NC</v>
          </cell>
          <cell r="AZ109" t="e">
            <v>#NAME?</v>
          </cell>
          <cell r="BA109" t="e">
            <v>#NAME?</v>
          </cell>
          <cell r="BB109" t="e">
            <v>#REF!</v>
          </cell>
          <cell r="BC109" t="str">
            <v>NC</v>
          </cell>
          <cell r="BD109" t="str">
            <v>NC</v>
          </cell>
          <cell r="BE109" t="str">
            <v>NC</v>
          </cell>
        </row>
        <row r="110">
          <cell r="A110" t="str">
            <v>Pyrene</v>
          </cell>
          <cell r="C110">
            <v>1.1E-05</v>
          </cell>
          <cell r="E110">
            <v>0.000451</v>
          </cell>
          <cell r="G110">
            <v>68000</v>
          </cell>
          <cell r="I110">
            <v>0.0272</v>
          </cell>
          <cell r="K110">
            <v>7.24E-06</v>
          </cell>
          <cell r="M110">
            <v>408</v>
          </cell>
          <cell r="O110">
            <v>0.135</v>
          </cell>
          <cell r="Q110">
            <v>4504.01678168088</v>
          </cell>
          <cell r="S110">
            <v>5.11</v>
          </cell>
          <cell r="U110">
            <v>0.0002</v>
          </cell>
          <cell r="W110" t="str">
            <v>NA</v>
          </cell>
          <cell r="Y110" t="str">
            <v>no</v>
          </cell>
          <cell r="Z110">
            <v>0.13</v>
          </cell>
          <cell r="AA110" t="str">
            <v>D</v>
          </cell>
          <cell r="AD110">
            <v>0.2752453558771255</v>
          </cell>
          <cell r="AE110" t="str">
            <v>(C)D</v>
          </cell>
          <cell r="AF110">
            <v>202.3</v>
          </cell>
          <cell r="AH110">
            <v>1.5</v>
          </cell>
          <cell r="AI110" t="str">
            <v>(C)D</v>
          </cell>
          <cell r="AJ110">
            <v>1.4258350916868836</v>
          </cell>
          <cell r="AK110" t="str">
            <v>(C)D</v>
          </cell>
          <cell r="AL110">
            <v>5.6579732296703895</v>
          </cell>
          <cell r="AM110" t="str">
            <v>(C)D</v>
          </cell>
          <cell r="AN110">
            <v>1</v>
          </cell>
          <cell r="AO110" t="str">
            <v>D</v>
          </cell>
          <cell r="AP110">
            <v>2.3475583864118894</v>
          </cell>
          <cell r="AQ110" t="str">
            <v>(C)D</v>
          </cell>
          <cell r="AR110">
            <v>1.6333333333333333</v>
          </cell>
          <cell r="AS110" t="str">
            <v>(C)D</v>
          </cell>
          <cell r="AT110" t="str">
            <v>no</v>
          </cell>
          <cell r="AU110" t="str">
            <v>NC</v>
          </cell>
          <cell r="AV110" t="str">
            <v>NC</v>
          </cell>
          <cell r="AW110" t="str">
            <v>NC</v>
          </cell>
          <cell r="AX110" t="str">
            <v>NC</v>
          </cell>
          <cell r="AY110" t="str">
            <v>NC</v>
          </cell>
          <cell r="AZ110" t="e">
            <v>#NAME?</v>
          </cell>
          <cell r="BA110" t="e">
            <v>#NAME?</v>
          </cell>
          <cell r="BB110" t="e">
            <v>#REF!</v>
          </cell>
          <cell r="BC110" t="str">
            <v>NC</v>
          </cell>
          <cell r="BD110" t="str">
            <v>NC</v>
          </cell>
          <cell r="BE110" t="str">
            <v>NC</v>
          </cell>
        </row>
        <row r="112">
          <cell r="A112" t="str">
            <v>TPH</v>
          </cell>
        </row>
        <row r="113">
          <cell r="A113" t="str">
            <v>Motor Oils</v>
          </cell>
          <cell r="C113">
            <v>1.63E-05</v>
          </cell>
          <cell r="E113">
            <v>0.0006683</v>
          </cell>
          <cell r="G113">
            <v>126000</v>
          </cell>
          <cell r="I113">
            <v>0.1</v>
          </cell>
          <cell r="K113">
            <v>1E-05</v>
          </cell>
          <cell r="M113">
            <v>756</v>
          </cell>
          <cell r="O113">
            <v>0.0066</v>
          </cell>
          <cell r="Q113">
            <v>38875.070412045665</v>
          </cell>
          <cell r="S113">
            <v>6.3416726166404365</v>
          </cell>
          <cell r="U113" t="str">
            <v>NA</v>
          </cell>
          <cell r="W113" t="str">
            <v>NA</v>
          </cell>
          <cell r="Y113" t="str">
            <v>no</v>
          </cell>
          <cell r="Z113">
            <v>0.01</v>
          </cell>
          <cell r="AA113" t="str">
            <v>D</v>
          </cell>
          <cell r="AD113" t="str">
            <v>NA</v>
          </cell>
          <cell r="AF113" t="str">
            <v>NA</v>
          </cell>
          <cell r="AH113" t="str">
            <v>NA</v>
          </cell>
          <cell r="AJ113" t="str">
            <v>NA</v>
          </cell>
          <cell r="AL113" t="str">
            <v>NA</v>
          </cell>
          <cell r="AN113" t="str">
            <v>NA</v>
          </cell>
          <cell r="AP113" t="str">
            <v>NA</v>
          </cell>
          <cell r="AR113" t="str">
            <v>NA</v>
          </cell>
          <cell r="AT113" t="str">
            <v>no</v>
          </cell>
          <cell r="AU113" t="str">
            <v>NC</v>
          </cell>
          <cell r="AV113" t="str">
            <v>NC</v>
          </cell>
          <cell r="AW113" t="str">
            <v>NC</v>
          </cell>
          <cell r="AX113" t="str">
            <v>NC</v>
          </cell>
          <cell r="AY113" t="str">
            <v>NC</v>
          </cell>
          <cell r="AZ113" t="str">
            <v>NC</v>
          </cell>
          <cell r="BA113" t="str">
            <v>NC</v>
          </cell>
          <cell r="BB113" t="str">
            <v>NC</v>
          </cell>
          <cell r="BC113" t="str">
            <v>NC</v>
          </cell>
          <cell r="BD113" t="str">
            <v>NC</v>
          </cell>
          <cell r="BE113" t="str">
            <v>NC</v>
          </cell>
        </row>
        <row r="114">
          <cell r="A114" t="str">
            <v>Petroleum hydrocarbons</v>
          </cell>
          <cell r="C114" t="str">
            <v>NA</v>
          </cell>
          <cell r="E114" t="str">
            <v>NA</v>
          </cell>
          <cell r="G114" t="str">
            <v>NA</v>
          </cell>
          <cell r="I114">
            <v>0.1</v>
          </cell>
          <cell r="K114">
            <v>1E-05</v>
          </cell>
          <cell r="M114" t="str">
            <v>NA</v>
          </cell>
          <cell r="O114" t="str">
            <v>NA</v>
          </cell>
          <cell r="Q114" t="str">
            <v>NA</v>
          </cell>
          <cell r="S114" t="str">
            <v>NA</v>
          </cell>
          <cell r="Z114">
            <v>0.01</v>
          </cell>
          <cell r="AA114" t="str">
            <v>D</v>
          </cell>
          <cell r="AD114" t="str">
            <v>NA</v>
          </cell>
          <cell r="AF114" t="str">
            <v>NA</v>
          </cell>
          <cell r="AH114" t="str">
            <v>NA</v>
          </cell>
          <cell r="AJ114" t="str">
            <v>NA</v>
          </cell>
          <cell r="AL114" t="str">
            <v>NA</v>
          </cell>
          <cell r="AN114" t="str">
            <v>NA</v>
          </cell>
          <cell r="AP114" t="str">
            <v>NA</v>
          </cell>
          <cell r="AR114" t="str">
            <v>NA</v>
          </cell>
          <cell r="AT114" t="str">
            <v>no</v>
          </cell>
          <cell r="AU114" t="str">
            <v>NC</v>
          </cell>
          <cell r="AV114" t="str">
            <v>NC</v>
          </cell>
          <cell r="AW114" t="str">
            <v>NC</v>
          </cell>
          <cell r="AX114" t="str">
            <v>NC</v>
          </cell>
          <cell r="AY114" t="str">
            <v>NC</v>
          </cell>
          <cell r="AZ114" t="str">
            <v>NC</v>
          </cell>
          <cell r="BA114" t="str">
            <v>NC</v>
          </cell>
          <cell r="BB114" t="str">
            <v>NC</v>
          </cell>
          <cell r="BC114" t="str">
            <v>NC</v>
          </cell>
          <cell r="BD114" t="str">
            <v>NC</v>
          </cell>
          <cell r="BE114" t="str">
            <v>NC</v>
          </cell>
        </row>
        <row r="115">
          <cell r="A115" t="str">
            <v>PHC as diesel fuel</v>
          </cell>
          <cell r="C115">
            <v>0.00341</v>
          </cell>
          <cell r="E115">
            <v>0.13981</v>
          </cell>
          <cell r="G115">
            <v>2510</v>
          </cell>
          <cell r="I115">
            <v>0.1</v>
          </cell>
          <cell r="K115">
            <v>1E-05</v>
          </cell>
          <cell r="M115">
            <v>15.06</v>
          </cell>
          <cell r="O115">
            <v>25</v>
          </cell>
          <cell r="Q115">
            <v>906.7411048991004</v>
          </cell>
          <cell r="S115">
            <v>4.194056978761255</v>
          </cell>
          <cell r="U115" t="str">
            <v>NA</v>
          </cell>
          <cell r="W115" t="str">
            <v>NA</v>
          </cell>
          <cell r="Y115" t="str">
            <v>no</v>
          </cell>
          <cell r="Z115">
            <v>0.01</v>
          </cell>
          <cell r="AA115" t="str">
            <v>D</v>
          </cell>
          <cell r="AD115" t="str">
            <v>NA</v>
          </cell>
          <cell r="AF115" t="str">
            <v>NA</v>
          </cell>
          <cell r="AH115" t="str">
            <v>NA</v>
          </cell>
          <cell r="AJ115" t="str">
            <v>NA</v>
          </cell>
          <cell r="AL115" t="str">
            <v>NA</v>
          </cell>
          <cell r="AN115" t="str">
            <v>NA</v>
          </cell>
          <cell r="AP115" t="str">
            <v>NA</v>
          </cell>
          <cell r="AR115" t="str">
            <v>NA</v>
          </cell>
          <cell r="AT115" t="str">
            <v>no</v>
          </cell>
          <cell r="AU115" t="str">
            <v>NC</v>
          </cell>
          <cell r="AV115" t="str">
            <v>NC</v>
          </cell>
          <cell r="AW115" t="str">
            <v>NC</v>
          </cell>
          <cell r="AX115" t="str">
            <v>NC</v>
          </cell>
          <cell r="AY115" t="str">
            <v>NC</v>
          </cell>
          <cell r="AZ115" t="str">
            <v>NC</v>
          </cell>
          <cell r="BA115" t="str">
            <v>NC</v>
          </cell>
          <cell r="BB115" t="str">
            <v>NC</v>
          </cell>
          <cell r="BC115" t="str">
            <v>NC</v>
          </cell>
          <cell r="BD115" t="str">
            <v>NC</v>
          </cell>
          <cell r="BE115" t="str">
            <v>NC</v>
          </cell>
        </row>
        <row r="116">
          <cell r="A116" t="str">
            <v>PHC as gasoline</v>
          </cell>
          <cell r="C116">
            <v>0.0117</v>
          </cell>
          <cell r="E116">
            <v>0.4797</v>
          </cell>
          <cell r="G116">
            <v>1580</v>
          </cell>
          <cell r="I116">
            <v>0.1</v>
          </cell>
          <cell r="K116">
            <v>1E-05</v>
          </cell>
          <cell r="M116">
            <v>9.48</v>
          </cell>
          <cell r="O116">
            <v>65</v>
          </cell>
          <cell r="Q116">
            <v>581.5193830333689</v>
          </cell>
          <cell r="S116">
            <v>3.9402160461604026</v>
          </cell>
          <cell r="U116" t="str">
            <v>NA</v>
          </cell>
          <cell r="W116" t="str">
            <v>NA</v>
          </cell>
          <cell r="Y116" t="str">
            <v>no</v>
          </cell>
          <cell r="Z116">
            <v>0.01</v>
          </cell>
          <cell r="AA116" t="str">
            <v>D</v>
          </cell>
          <cell r="AD116" t="str">
            <v>NA</v>
          </cell>
          <cell r="AF116" t="str">
            <v>NA</v>
          </cell>
          <cell r="AH116" t="str">
            <v>NA</v>
          </cell>
          <cell r="AJ116" t="str">
            <v>NA</v>
          </cell>
          <cell r="AL116" t="str">
            <v>NA</v>
          </cell>
          <cell r="AN116" t="str">
            <v>NA</v>
          </cell>
          <cell r="AP116" t="str">
            <v>NA</v>
          </cell>
          <cell r="AR116" t="str">
            <v>NA</v>
          </cell>
          <cell r="AT116" t="str">
            <v>no</v>
          </cell>
          <cell r="AU116" t="str">
            <v>NC</v>
          </cell>
          <cell r="AV116" t="str">
            <v>NC</v>
          </cell>
          <cell r="AW116" t="str">
            <v>NC</v>
          </cell>
          <cell r="AX116" t="str">
            <v>NC</v>
          </cell>
          <cell r="AY116" t="str">
            <v>NC</v>
          </cell>
          <cell r="AZ116" t="str">
            <v>NC</v>
          </cell>
          <cell r="BA116" t="str">
            <v>NC</v>
          </cell>
          <cell r="BB116" t="str">
            <v>NC</v>
          </cell>
          <cell r="BC116" t="str">
            <v>NC</v>
          </cell>
          <cell r="BD116" t="str">
            <v>NC</v>
          </cell>
          <cell r="BE116" t="str">
            <v>NC</v>
          </cell>
        </row>
        <row r="117">
          <cell r="A117" t="str">
            <v>Oil &amp; Grease</v>
          </cell>
          <cell r="Z117">
            <v>0.01</v>
          </cell>
          <cell r="AD117" t="str">
            <v>NA</v>
          </cell>
          <cell r="AF117" t="str">
            <v>NA</v>
          </cell>
          <cell r="AH117" t="str">
            <v>NA</v>
          </cell>
          <cell r="AJ117" t="str">
            <v>NA</v>
          </cell>
          <cell r="AL117" t="str">
            <v>NA</v>
          </cell>
          <cell r="AN117" t="str">
            <v>NA</v>
          </cell>
          <cell r="AP117" t="str">
            <v>NA</v>
          </cell>
          <cell r="AR117" t="str">
            <v>NA</v>
          </cell>
          <cell r="AT117" t="str">
            <v>no</v>
          </cell>
        </row>
        <row r="118">
          <cell r="A118" t="str">
            <v>Explosive Compounds</v>
          </cell>
        </row>
        <row r="119">
          <cell r="A119" t="str">
            <v>1,3,5-Trinitrobenzene</v>
          </cell>
          <cell r="C119">
            <v>1.63E-05</v>
          </cell>
          <cell r="E119">
            <v>3.08E-09</v>
          </cell>
          <cell r="F119" t="str">
            <v>e</v>
          </cell>
          <cell r="G119">
            <v>178</v>
          </cell>
          <cell r="H119" t="str">
            <v>e</v>
          </cell>
          <cell r="I119">
            <v>0.06513521231845222</v>
          </cell>
          <cell r="J119" t="str">
            <v>i</v>
          </cell>
          <cell r="K119">
            <v>1E-05</v>
          </cell>
          <cell r="L119" t="str">
            <v>m</v>
          </cell>
          <cell r="M119">
            <v>1.068</v>
          </cell>
          <cell r="O119">
            <v>340</v>
          </cell>
          <cell r="P119" t="str">
            <v>e</v>
          </cell>
          <cell r="Q119">
            <v>23</v>
          </cell>
          <cell r="R119" t="str">
            <v>e</v>
          </cell>
          <cell r="S119">
            <v>1.1</v>
          </cell>
          <cell r="Z119">
            <v>0.1</v>
          </cell>
          <cell r="AA119" t="str">
            <v>D</v>
          </cell>
          <cell r="AD119">
            <v>0.0005402365956815885</v>
          </cell>
          <cell r="AE119" t="str">
            <v>(C)D</v>
          </cell>
          <cell r="AF119">
            <v>213.11</v>
          </cell>
          <cell r="AH119">
            <v>0</v>
          </cell>
          <cell r="AI119" t="str">
            <v>(C)D</v>
          </cell>
          <cell r="AJ119">
            <v>1.6390994292700545</v>
          </cell>
          <cell r="AK119" t="str">
            <v>(C)D</v>
          </cell>
          <cell r="AL119">
            <v>3.9338386302481307</v>
          </cell>
          <cell r="AM119" t="str">
            <v>(C)D</v>
          </cell>
          <cell r="AN119">
            <v>1</v>
          </cell>
          <cell r="AO119" t="str">
            <v>D</v>
          </cell>
          <cell r="AP119">
            <v>0.3036093418259023</v>
          </cell>
          <cell r="AQ119" t="str">
            <v>(C)D</v>
          </cell>
          <cell r="AR119">
            <v>0.3333333333333333</v>
          </cell>
          <cell r="AS119" t="str">
            <v>(C)D</v>
          </cell>
          <cell r="AT119" t="str">
            <v>no</v>
          </cell>
          <cell r="AU119" t="str">
            <v>NC</v>
          </cell>
          <cell r="AV119" t="str">
            <v>NC</v>
          </cell>
          <cell r="AW119" t="str">
            <v>NC</v>
          </cell>
          <cell r="AX119" t="str">
            <v>NC</v>
          </cell>
          <cell r="AY119" t="str">
            <v>NC</v>
          </cell>
          <cell r="AZ119" t="e">
            <v>#NAME?</v>
          </cell>
          <cell r="BA119" t="e">
            <v>#NAME?</v>
          </cell>
          <cell r="BB119" t="e">
            <v>#REF!</v>
          </cell>
          <cell r="BC119" t="str">
            <v>NC</v>
          </cell>
          <cell r="BD119" t="str">
            <v>NC</v>
          </cell>
          <cell r="BE119" t="str">
            <v>NC</v>
          </cell>
        </row>
        <row r="120">
          <cell r="A120" t="str">
            <v>2,4,6-Trinitrotoluene (TNT)</v>
          </cell>
          <cell r="C120">
            <v>4.57E-07</v>
          </cell>
          <cell r="D120" t="str">
            <v>e</v>
          </cell>
          <cell r="E120">
            <v>1.8737E-05</v>
          </cell>
          <cell r="F120" t="str">
            <v>k</v>
          </cell>
          <cell r="G120">
            <v>1600</v>
          </cell>
          <cell r="H120" t="str">
            <v>e</v>
          </cell>
          <cell r="I120" t="str">
            <v>NA</v>
          </cell>
          <cell r="K120" t="str">
            <v>NA</v>
          </cell>
          <cell r="M120">
            <v>9.6</v>
          </cell>
          <cell r="O120">
            <v>130</v>
          </cell>
          <cell r="P120" t="str">
            <v>e</v>
          </cell>
          <cell r="Q120">
            <v>40</v>
          </cell>
          <cell r="R120" t="str">
            <v>e</v>
          </cell>
          <cell r="S120">
            <v>1.6</v>
          </cell>
          <cell r="T120" t="str">
            <v>e</v>
          </cell>
          <cell r="Z120">
            <v>0.1</v>
          </cell>
          <cell r="AA120" t="str">
            <v>D</v>
          </cell>
          <cell r="AD120">
            <v>0.0009639888263507657</v>
          </cell>
          <cell r="AE120" t="str">
            <v>(C)D</v>
          </cell>
          <cell r="AF120">
            <v>227.13</v>
          </cell>
          <cell r="AH120">
            <v>0</v>
          </cell>
          <cell r="AI120" t="str">
            <v>(C)D</v>
          </cell>
          <cell r="AJ120">
            <v>1.963890634572234</v>
          </cell>
          <cell r="AK120" t="str">
            <v>(C)D</v>
          </cell>
          <cell r="AL120">
            <v>4.713337522973362</v>
          </cell>
          <cell r="AM120" t="str">
            <v>(C)D</v>
          </cell>
          <cell r="AN120">
            <v>1</v>
          </cell>
          <cell r="AO120" t="str">
            <v>D</v>
          </cell>
          <cell r="AP120">
            <v>0.3036093418259023</v>
          </cell>
          <cell r="AQ120" t="str">
            <v>(C)D</v>
          </cell>
          <cell r="AR120">
            <v>0.3333333333333333</v>
          </cell>
          <cell r="AS120" t="str">
            <v>(C)D</v>
          </cell>
          <cell r="AT120" t="str">
            <v>no</v>
          </cell>
          <cell r="AU120" t="str">
            <v>NC</v>
          </cell>
          <cell r="AV120" t="str">
            <v>NC</v>
          </cell>
          <cell r="AW120" t="str">
            <v>NC</v>
          </cell>
          <cell r="AX120" t="str">
            <v>NC</v>
          </cell>
          <cell r="AY120" t="str">
            <v>NC</v>
          </cell>
          <cell r="AZ120" t="e">
            <v>#NAME?</v>
          </cell>
          <cell r="BA120" t="e">
            <v>#NAME?</v>
          </cell>
          <cell r="BB120" t="e">
            <v>#REF!</v>
          </cell>
          <cell r="BC120" t="str">
            <v>NC</v>
          </cell>
          <cell r="BD120" t="str">
            <v>NC</v>
          </cell>
          <cell r="BE120" t="str">
            <v>NC</v>
          </cell>
        </row>
        <row r="121">
          <cell r="A121" t="str">
            <v>2,4-Dinitrotoluene</v>
          </cell>
          <cell r="C121">
            <v>9.268292682926829E-08</v>
          </cell>
          <cell r="E121">
            <v>3.8E-06</v>
          </cell>
          <cell r="G121">
            <v>95.5</v>
          </cell>
          <cell r="I121">
            <v>0.203</v>
          </cell>
          <cell r="K121">
            <v>7.06E-06</v>
          </cell>
          <cell r="M121">
            <v>0.5730000000000001</v>
          </cell>
          <cell r="O121">
            <v>270</v>
          </cell>
          <cell r="S121">
            <v>2.01</v>
          </cell>
          <cell r="Z121">
            <v>0.1</v>
          </cell>
          <cell r="AA121" t="str">
            <v>D</v>
          </cell>
          <cell r="AD121">
            <v>0.0031</v>
          </cell>
          <cell r="AE121" t="str">
            <v>D</v>
          </cell>
          <cell r="AF121">
            <v>182.1</v>
          </cell>
          <cell r="AH121">
            <v>0</v>
          </cell>
          <cell r="AI121" t="str">
            <v>D</v>
          </cell>
          <cell r="AJ121">
            <v>1.12</v>
          </cell>
          <cell r="AK121" t="str">
            <v>D</v>
          </cell>
          <cell r="AL121">
            <v>2.69</v>
          </cell>
          <cell r="AM121" t="str">
            <v>D</v>
          </cell>
          <cell r="AN121">
            <v>1</v>
          </cell>
          <cell r="AO121" t="str">
            <v>D</v>
          </cell>
          <cell r="AP121" t="str">
            <v>NC</v>
          </cell>
          <cell r="AR121" t="str">
            <v>NC</v>
          </cell>
          <cell r="AT121" t="str">
            <v>no</v>
          </cell>
          <cell r="AU121" t="str">
            <v>NC</v>
          </cell>
          <cell r="AV121" t="str">
            <v>NC</v>
          </cell>
          <cell r="AW121" t="str">
            <v>NC</v>
          </cell>
          <cell r="AX121" t="str">
            <v>NC</v>
          </cell>
          <cell r="AY121" t="str">
            <v>NC</v>
          </cell>
          <cell r="AZ121" t="e">
            <v>#NAME?</v>
          </cell>
          <cell r="BA121" t="e">
            <v>#NAME?</v>
          </cell>
          <cell r="BB121" t="e">
            <v>#REF!</v>
          </cell>
          <cell r="BC121" t="str">
            <v>NC</v>
          </cell>
          <cell r="BD121" t="str">
            <v>NC</v>
          </cell>
          <cell r="BE121" t="str">
            <v>NC</v>
          </cell>
        </row>
        <row r="122">
          <cell r="A122" t="str">
            <v>2-Amino-4,6-dinitrotoluene</v>
          </cell>
          <cell r="C122" t="str">
            <v>NA</v>
          </cell>
          <cell r="E122" t="str">
            <v>NA</v>
          </cell>
          <cell r="G122" t="str">
            <v>NA</v>
          </cell>
          <cell r="I122" t="str">
            <v>NA</v>
          </cell>
          <cell r="K122" t="str">
            <v>NA</v>
          </cell>
          <cell r="M122" t="str">
            <v>NA</v>
          </cell>
          <cell r="O122" t="str">
            <v>NA</v>
          </cell>
          <cell r="Q122" t="str">
            <v>NA</v>
          </cell>
          <cell r="S122" t="str">
            <v>NA</v>
          </cell>
          <cell r="Z122">
            <v>0.1</v>
          </cell>
          <cell r="AA122" t="str">
            <v>D</v>
          </cell>
          <cell r="AD122" t="str">
            <v>NA</v>
          </cell>
          <cell r="AF122" t="str">
            <v>NA</v>
          </cell>
          <cell r="AH122" t="str">
            <v>NA</v>
          </cell>
          <cell r="AJ122" t="str">
            <v>NA</v>
          </cell>
          <cell r="AL122" t="str">
            <v>NA</v>
          </cell>
          <cell r="AN122" t="str">
            <v>NA</v>
          </cell>
          <cell r="AP122" t="str">
            <v>NA</v>
          </cell>
          <cell r="AR122" t="str">
            <v>NA</v>
          </cell>
          <cell r="AT122" t="str">
            <v>no</v>
          </cell>
          <cell r="AU122" t="str">
            <v>NC</v>
          </cell>
          <cell r="AV122" t="str">
            <v>NC</v>
          </cell>
          <cell r="AW122" t="str">
            <v>NC</v>
          </cell>
          <cell r="AX122" t="str">
            <v>NC</v>
          </cell>
          <cell r="AY122" t="str">
            <v>NC</v>
          </cell>
          <cell r="AZ122" t="str">
            <v>NC</v>
          </cell>
          <cell r="BA122" t="str">
            <v>NC</v>
          </cell>
          <cell r="BB122" t="str">
            <v>NC</v>
          </cell>
          <cell r="BC122" t="str">
            <v>NC</v>
          </cell>
          <cell r="BD122" t="str">
            <v>NC</v>
          </cell>
          <cell r="BE122" t="str">
            <v>NC</v>
          </cell>
        </row>
        <row r="123">
          <cell r="A123" t="str">
            <v>4-Amino-2,6-dinitrotoluene</v>
          </cell>
          <cell r="C123" t="str">
            <v>NA</v>
          </cell>
          <cell r="E123" t="str">
            <v>NA</v>
          </cell>
          <cell r="G123" t="str">
            <v>NA</v>
          </cell>
          <cell r="I123" t="str">
            <v>NA</v>
          </cell>
          <cell r="K123" t="str">
            <v>NA</v>
          </cell>
          <cell r="M123" t="str">
            <v>NA</v>
          </cell>
          <cell r="O123" t="str">
            <v>NA</v>
          </cell>
          <cell r="Q123" t="str">
            <v>NA</v>
          </cell>
          <cell r="S123" t="str">
            <v>NA</v>
          </cell>
          <cell r="Z123">
            <v>0.1</v>
          </cell>
          <cell r="AA123" t="str">
            <v>D</v>
          </cell>
          <cell r="AD123" t="str">
            <v>NA</v>
          </cell>
          <cell r="AF123" t="str">
            <v>NA</v>
          </cell>
          <cell r="AH123" t="str">
            <v>NA</v>
          </cell>
          <cell r="AJ123" t="str">
            <v>NA</v>
          </cell>
          <cell r="AL123" t="str">
            <v>NA</v>
          </cell>
          <cell r="AN123" t="str">
            <v>NA</v>
          </cell>
          <cell r="AP123" t="str">
            <v>NA</v>
          </cell>
          <cell r="AR123" t="str">
            <v>NA</v>
          </cell>
          <cell r="AT123" t="str">
            <v>no</v>
          </cell>
          <cell r="AU123" t="str">
            <v>NC</v>
          </cell>
          <cell r="AV123" t="str">
            <v>NC</v>
          </cell>
          <cell r="AW123" t="str">
            <v>NC</v>
          </cell>
          <cell r="AX123" t="str">
            <v>NC</v>
          </cell>
          <cell r="AY123" t="str">
            <v>NC</v>
          </cell>
          <cell r="AZ123" t="str">
            <v>NC</v>
          </cell>
          <cell r="BA123" t="str">
            <v>NC</v>
          </cell>
          <cell r="BB123" t="str">
            <v>NC</v>
          </cell>
          <cell r="BC123" t="str">
            <v>NC</v>
          </cell>
          <cell r="BD123" t="str">
            <v>NC</v>
          </cell>
          <cell r="BE123" t="str">
            <v>NC</v>
          </cell>
        </row>
        <row r="124">
          <cell r="A124" t="str">
            <v>Cyclotetramethylenetetranitramine (HMX)</v>
          </cell>
          <cell r="C124">
            <v>6.3E-08</v>
          </cell>
          <cell r="D124" t="str">
            <v>r</v>
          </cell>
          <cell r="E124">
            <v>2.5829999999999997E-06</v>
          </cell>
          <cell r="F124" t="str">
            <v>r</v>
          </cell>
          <cell r="G124">
            <v>70</v>
          </cell>
          <cell r="H124" t="str">
            <v>r</v>
          </cell>
          <cell r="I124">
            <v>0.06091160172816341</v>
          </cell>
          <cell r="J124" t="str">
            <v>i</v>
          </cell>
          <cell r="K124">
            <v>1E-05</v>
          </cell>
          <cell r="L124" t="str">
            <v>m</v>
          </cell>
          <cell r="M124">
            <v>0.42</v>
          </cell>
          <cell r="O124">
            <v>59.8</v>
          </cell>
          <cell r="P124" t="str">
            <v>r</v>
          </cell>
          <cell r="Q124" t="str">
            <v>NA</v>
          </cell>
          <cell r="S124">
            <v>0.87</v>
          </cell>
          <cell r="T124" t="str">
            <v>r</v>
          </cell>
          <cell r="Z124">
            <v>0.1</v>
          </cell>
          <cell r="AA124" t="str">
            <v>D</v>
          </cell>
          <cell r="AD124">
            <v>0.00013046078878429994</v>
          </cell>
          <cell r="AE124" t="str">
            <v>(C)D</v>
          </cell>
          <cell r="AF124">
            <v>296.2</v>
          </cell>
          <cell r="AH124">
            <v>0</v>
          </cell>
          <cell r="AI124" t="str">
            <v>(C)D</v>
          </cell>
          <cell r="AJ124">
            <v>4.785301424881164</v>
          </cell>
          <cell r="AK124" t="str">
            <v>(C)D</v>
          </cell>
          <cell r="AL124">
            <v>11.484723419714792</v>
          </cell>
          <cell r="AM124" t="str">
            <v>(C)D</v>
          </cell>
          <cell r="AN124">
            <v>1</v>
          </cell>
          <cell r="AO124" t="str">
            <v>D</v>
          </cell>
          <cell r="AP124">
            <v>0.3036093418259023</v>
          </cell>
          <cell r="AQ124" t="str">
            <v>(C)D</v>
          </cell>
          <cell r="AR124">
            <v>0.3333333333333333</v>
          </cell>
          <cell r="AS124" t="str">
            <v>(C)D</v>
          </cell>
          <cell r="AT124" t="str">
            <v>no</v>
          </cell>
          <cell r="AU124" t="str">
            <v>NC</v>
          </cell>
          <cell r="AV124" t="str">
            <v>NC</v>
          </cell>
          <cell r="AW124" t="str">
            <v>NC</v>
          </cell>
          <cell r="AX124" t="str">
            <v>NC</v>
          </cell>
          <cell r="AY124" t="str">
            <v>NC</v>
          </cell>
          <cell r="AZ124" t="e">
            <v>#NAME?</v>
          </cell>
          <cell r="BA124" t="e">
            <v>#NAME?</v>
          </cell>
          <cell r="BB124" t="e">
            <v>#REF!</v>
          </cell>
          <cell r="BC124" t="str">
            <v>NC</v>
          </cell>
          <cell r="BD124" t="str">
            <v>NC</v>
          </cell>
          <cell r="BE124" t="str">
            <v>NC</v>
          </cell>
        </row>
        <row r="125">
          <cell r="A125" t="str">
            <v>Cyclotrimethylenetrinitramine (RDX)</v>
          </cell>
          <cell r="C125">
            <v>6.3E-08</v>
          </cell>
          <cell r="D125" t="str">
            <v>e</v>
          </cell>
          <cell r="E125">
            <v>2.5829999999999997E-06</v>
          </cell>
          <cell r="F125" t="str">
            <v>k</v>
          </cell>
          <cell r="G125">
            <v>70</v>
          </cell>
          <cell r="H125" t="str">
            <v>e</v>
          </cell>
          <cell r="I125">
            <v>0.07138410342065839</v>
          </cell>
          <cell r="J125" t="str">
            <v>i</v>
          </cell>
          <cell r="K125">
            <v>1E-05</v>
          </cell>
          <cell r="L125" t="str">
            <v>m</v>
          </cell>
          <cell r="M125">
            <v>0.42</v>
          </cell>
          <cell r="O125">
            <v>59.8</v>
          </cell>
          <cell r="P125" t="str">
            <v>e</v>
          </cell>
          <cell r="Q125" t="str">
            <v>NA</v>
          </cell>
          <cell r="S125">
            <v>0.87</v>
          </cell>
          <cell r="T125" t="str">
            <v>e</v>
          </cell>
          <cell r="Z125">
            <v>0.1</v>
          </cell>
          <cell r="AA125" t="str">
            <v>D</v>
          </cell>
          <cell r="AD125">
            <v>0.0003384885636728822</v>
          </cell>
          <cell r="AE125" t="str">
            <v>(C)D</v>
          </cell>
          <cell r="AF125">
            <v>222.26</v>
          </cell>
          <cell r="AH125">
            <v>0</v>
          </cell>
          <cell r="AI125" t="str">
            <v>(C)D</v>
          </cell>
          <cell r="AJ125">
            <v>1.844358319485067</v>
          </cell>
          <cell r="AK125" t="str">
            <v>(C)D</v>
          </cell>
          <cell r="AL125">
            <v>4.426459966764161</v>
          </cell>
          <cell r="AM125" t="str">
            <v>(C)D</v>
          </cell>
          <cell r="AN125">
            <v>1</v>
          </cell>
          <cell r="AO125" t="str">
            <v>D</v>
          </cell>
          <cell r="AP125">
            <v>0.3036093418259023</v>
          </cell>
          <cell r="AQ125" t="str">
            <v>(C)D</v>
          </cell>
          <cell r="AR125">
            <v>0.3333333333333333</v>
          </cell>
          <cell r="AS125" t="str">
            <v>(C)D</v>
          </cell>
          <cell r="AT125" t="str">
            <v>no</v>
          </cell>
          <cell r="AU125" t="str">
            <v>NC</v>
          </cell>
          <cell r="AV125" t="str">
            <v>NC</v>
          </cell>
          <cell r="AW125" t="str">
            <v>NC</v>
          </cell>
          <cell r="AX125" t="str">
            <v>NC</v>
          </cell>
          <cell r="AY125" t="str">
            <v>NC</v>
          </cell>
          <cell r="AZ125" t="e">
            <v>#NAME?</v>
          </cell>
          <cell r="BA125" t="e">
            <v>#NAME?</v>
          </cell>
          <cell r="BB125" t="e">
            <v>#REF!</v>
          </cell>
          <cell r="BC125" t="str">
            <v>NC</v>
          </cell>
          <cell r="BD125" t="str">
            <v>NC</v>
          </cell>
          <cell r="BE125" t="str">
            <v>NC</v>
          </cell>
        </row>
        <row r="126">
          <cell r="A126" t="str">
            <v>Tetryl</v>
          </cell>
          <cell r="C126">
            <v>1.1E-11</v>
          </cell>
          <cell r="D126" t="str">
            <v>e</v>
          </cell>
          <cell r="E126">
            <v>4.5100000000000005E-10</v>
          </cell>
          <cell r="F126" t="str">
            <v>k</v>
          </cell>
          <cell r="G126">
            <v>406</v>
          </cell>
          <cell r="H126" t="str">
            <v>e</v>
          </cell>
          <cell r="I126">
            <v>0.05676541449179632</v>
          </cell>
          <cell r="J126" t="str">
            <v>i</v>
          </cell>
          <cell r="K126">
            <v>1E-05</v>
          </cell>
          <cell r="L126" t="str">
            <v>m</v>
          </cell>
          <cell r="M126">
            <v>2.436</v>
          </cell>
          <cell r="O126">
            <v>75</v>
          </cell>
          <cell r="P126" t="str">
            <v>e</v>
          </cell>
          <cell r="Q126">
            <v>54</v>
          </cell>
          <cell r="R126" t="str">
            <v>e</v>
          </cell>
          <cell r="S126">
            <v>2.4</v>
          </cell>
          <cell r="T126" t="str">
            <v>s</v>
          </cell>
          <cell r="Z126">
            <v>0.1</v>
          </cell>
          <cell r="AA126" t="str">
            <v>D</v>
          </cell>
          <cell r="AD126">
            <v>0.0014995467157852627</v>
          </cell>
          <cell r="AE126" t="str">
            <v>(C)D</v>
          </cell>
          <cell r="AF126">
            <v>287.15</v>
          </cell>
          <cell r="AH126">
            <v>0</v>
          </cell>
          <cell r="AI126" t="str">
            <v>(C)D</v>
          </cell>
          <cell r="AJ126">
            <v>4.2582318017899885</v>
          </cell>
          <cell r="AK126" t="str">
            <v>(C)D</v>
          </cell>
          <cell r="AL126">
            <v>10.219756324295972</v>
          </cell>
          <cell r="AM126" t="str">
            <v>(C)D</v>
          </cell>
          <cell r="AN126">
            <v>1</v>
          </cell>
          <cell r="AO126" t="str">
            <v>D</v>
          </cell>
          <cell r="AP126">
            <v>0.3036093418259023</v>
          </cell>
          <cell r="AQ126" t="str">
            <v>(C)D</v>
          </cell>
          <cell r="AR126">
            <v>0.3333333333333333</v>
          </cell>
          <cell r="AS126" t="str">
            <v>(C)D</v>
          </cell>
          <cell r="AT126" t="str">
            <v>no</v>
          </cell>
          <cell r="AU126" t="str">
            <v>NC</v>
          </cell>
          <cell r="AV126" t="str">
            <v>NC</v>
          </cell>
          <cell r="AW126" t="str">
            <v>NC</v>
          </cell>
          <cell r="AX126" t="str">
            <v>NC</v>
          </cell>
          <cell r="AY126" t="str">
            <v>NC</v>
          </cell>
          <cell r="AZ126" t="e">
            <v>#NAME?</v>
          </cell>
          <cell r="BA126" t="e">
            <v>#NAME?</v>
          </cell>
          <cell r="BB126" t="e">
            <v>#REF!</v>
          </cell>
          <cell r="BC126" t="str">
            <v>NC</v>
          </cell>
          <cell r="BD126" t="str">
            <v>NC</v>
          </cell>
          <cell r="BE126" t="str">
            <v>NC</v>
          </cell>
        </row>
        <row r="128">
          <cell r="A128" t="str">
            <v>Pesticides and PCBs</v>
          </cell>
        </row>
        <row r="129">
          <cell r="A129" t="str">
            <v>Aldrin</v>
          </cell>
          <cell r="C129">
            <v>0.00016999999999999999</v>
          </cell>
          <cell r="E129">
            <v>0.00697</v>
          </cell>
          <cell r="G129">
            <v>2450000</v>
          </cell>
          <cell r="I129">
            <v>0.0132</v>
          </cell>
          <cell r="K129">
            <v>4.86E-06</v>
          </cell>
          <cell r="M129">
            <v>14700</v>
          </cell>
          <cell r="O129">
            <v>0.18</v>
          </cell>
          <cell r="S129">
            <v>6.5</v>
          </cell>
          <cell r="Z129">
            <v>0.1</v>
          </cell>
          <cell r="AA129" t="str">
            <v>D</v>
          </cell>
          <cell r="AD129">
            <v>0.0014</v>
          </cell>
          <cell r="AE129" t="str">
            <v>D</v>
          </cell>
          <cell r="AF129">
            <v>364.91</v>
          </cell>
          <cell r="AH129">
            <v>0</v>
          </cell>
          <cell r="AI129" t="str">
            <v>D</v>
          </cell>
          <cell r="AJ129">
            <v>11.89</v>
          </cell>
          <cell r="AK129" t="str">
            <v>D</v>
          </cell>
          <cell r="AL129">
            <v>28.54</v>
          </cell>
          <cell r="AM129" t="str">
            <v>D</v>
          </cell>
          <cell r="AN129">
            <v>1</v>
          </cell>
          <cell r="AO129" t="str">
            <v>D</v>
          </cell>
          <cell r="AP129" t="str">
            <v>NC</v>
          </cell>
          <cell r="AR129" t="str">
            <v>NC</v>
          </cell>
          <cell r="AT129" t="str">
            <v>no</v>
          </cell>
          <cell r="AU129" t="str">
            <v>NC</v>
          </cell>
          <cell r="AV129" t="str">
            <v>NC</v>
          </cell>
          <cell r="AW129" t="str">
            <v>NC</v>
          </cell>
          <cell r="AX129" t="str">
            <v>NC</v>
          </cell>
          <cell r="AY129" t="str">
            <v>NC</v>
          </cell>
          <cell r="AZ129" t="e">
            <v>#NAME?</v>
          </cell>
          <cell r="BA129" t="e">
            <v>#NAME?</v>
          </cell>
          <cell r="BB129" t="e">
            <v>#REF!</v>
          </cell>
          <cell r="BC129" t="str">
            <v>NC</v>
          </cell>
          <cell r="BD129" t="str">
            <v>NC</v>
          </cell>
          <cell r="BE129" t="str">
            <v>NC</v>
          </cell>
        </row>
        <row r="130">
          <cell r="A130" t="str">
            <v>alpha BHC (alpha Hexachlorocyclohexane)</v>
          </cell>
          <cell r="C130">
            <v>1.0609756097560976E-05</v>
          </cell>
          <cell r="E130">
            <v>0.000435</v>
          </cell>
          <cell r="G130">
            <v>1230</v>
          </cell>
          <cell r="I130">
            <v>0.0142</v>
          </cell>
          <cell r="K130">
            <v>7.34E-06</v>
          </cell>
          <cell r="M130">
            <v>7.38</v>
          </cell>
          <cell r="O130">
            <v>2</v>
          </cell>
          <cell r="S130">
            <v>3.8</v>
          </cell>
          <cell r="Z130">
            <v>0.1</v>
          </cell>
          <cell r="AA130" t="str">
            <v>D</v>
          </cell>
          <cell r="AD130">
            <v>0.012001623541517435</v>
          </cell>
          <cell r="AE130" t="str">
            <v>(C)D</v>
          </cell>
          <cell r="AF130">
            <v>290.85</v>
          </cell>
          <cell r="AH130">
            <v>0.1</v>
          </cell>
          <cell r="AI130" t="str">
            <v>(C)D</v>
          </cell>
          <cell r="AJ130">
            <v>4.466314479202563</v>
          </cell>
          <cell r="AK130" t="str">
            <v>(C)D</v>
          </cell>
          <cell r="AL130">
            <v>10.71915475008615</v>
          </cell>
          <cell r="AM130" t="str">
            <v>(C)D</v>
          </cell>
          <cell r="AN130">
            <v>1</v>
          </cell>
          <cell r="AO130" t="str">
            <v>D</v>
          </cell>
          <cell r="AP130">
            <v>0.3676703339123722</v>
          </cell>
          <cell r="AQ130" t="str">
            <v>(C)D</v>
          </cell>
          <cell r="AR130">
            <v>0.403030303030303</v>
          </cell>
          <cell r="AS130" t="str">
            <v>(C)D</v>
          </cell>
          <cell r="AT130" t="str">
            <v>no</v>
          </cell>
          <cell r="AU130" t="str">
            <v>NC</v>
          </cell>
          <cell r="AV130" t="str">
            <v>NC</v>
          </cell>
          <cell r="AW130" t="str">
            <v>NC</v>
          </cell>
          <cell r="AX130" t="str">
            <v>NC</v>
          </cell>
          <cell r="AY130" t="str">
            <v>NC</v>
          </cell>
          <cell r="AZ130" t="e">
            <v>#NAME?</v>
          </cell>
          <cell r="BA130" t="e">
            <v>#NAME?</v>
          </cell>
          <cell r="BB130" t="e">
            <v>#REF!</v>
          </cell>
          <cell r="BC130" t="str">
            <v>NC</v>
          </cell>
          <cell r="BD130" t="str">
            <v>NC</v>
          </cell>
          <cell r="BE130" t="str">
            <v>NC</v>
          </cell>
        </row>
        <row r="131">
          <cell r="A131" t="str">
            <v>alpha Endosulfan</v>
          </cell>
          <cell r="C131">
            <v>1.1195121951219512E-05</v>
          </cell>
          <cell r="E131">
            <v>0.000459</v>
          </cell>
          <cell r="G131">
            <v>2140</v>
          </cell>
          <cell r="I131">
            <v>0.0115</v>
          </cell>
          <cell r="K131">
            <v>4.55E-06</v>
          </cell>
          <cell r="M131">
            <v>12.84</v>
          </cell>
          <cell r="O131">
            <v>0.51</v>
          </cell>
          <cell r="S131">
            <v>4.1</v>
          </cell>
          <cell r="Z131">
            <v>0.1</v>
          </cell>
          <cell r="AA131" t="str">
            <v>D</v>
          </cell>
          <cell r="AD131">
            <v>0.0042383029845982426</v>
          </cell>
          <cell r="AE131" t="str">
            <v>(C)D</v>
          </cell>
          <cell r="AF131">
            <v>406.93</v>
          </cell>
          <cell r="AH131">
            <v>0</v>
          </cell>
          <cell r="AI131" t="str">
            <v>(C)D</v>
          </cell>
          <cell r="AJ131">
            <v>19.952499062291093</v>
          </cell>
          <cell r="AK131" t="str">
            <v>(C)D</v>
          </cell>
          <cell r="AL131">
            <v>47.88599774949862</v>
          </cell>
          <cell r="AM131" t="str">
            <v>(C)D</v>
          </cell>
          <cell r="AN131">
            <v>1</v>
          </cell>
          <cell r="AO131" t="str">
            <v>D</v>
          </cell>
          <cell r="AP131">
            <v>0.3036093418259023</v>
          </cell>
          <cell r="AQ131" t="str">
            <v>(C)D</v>
          </cell>
          <cell r="AR131">
            <v>0.3333333333333333</v>
          </cell>
          <cell r="AS131" t="str">
            <v>(C)D</v>
          </cell>
          <cell r="AT131" t="str">
            <v>no</v>
          </cell>
          <cell r="AU131" t="str">
            <v>NC</v>
          </cell>
          <cell r="AV131" t="str">
            <v>NC</v>
          </cell>
          <cell r="AW131" t="str">
            <v>NC</v>
          </cell>
          <cell r="AX131" t="str">
            <v>NC</v>
          </cell>
          <cell r="AY131" t="str">
            <v>NC</v>
          </cell>
          <cell r="AZ131" t="e">
            <v>#NAME?</v>
          </cell>
          <cell r="BA131" t="e">
            <v>#NAME?</v>
          </cell>
          <cell r="BB131" t="e">
            <v>#REF!</v>
          </cell>
          <cell r="BC131" t="str">
            <v>NC</v>
          </cell>
          <cell r="BD131" t="str">
            <v>NC</v>
          </cell>
          <cell r="BE131" t="str">
            <v>NC</v>
          </cell>
        </row>
        <row r="132">
          <cell r="A132" t="str">
            <v>alpha-Chlordane</v>
          </cell>
          <cell r="C132">
            <v>4.853658536585366E-05</v>
          </cell>
          <cell r="E132">
            <v>0.00199</v>
          </cell>
          <cell r="G132">
            <v>120000</v>
          </cell>
          <cell r="I132">
            <v>0.0118</v>
          </cell>
          <cell r="K132">
            <v>4.37E-06</v>
          </cell>
          <cell r="M132">
            <v>720</v>
          </cell>
          <cell r="O132">
            <v>0.056</v>
          </cell>
          <cell r="S132">
            <v>6.32</v>
          </cell>
          <cell r="Z132">
            <v>0.04</v>
          </cell>
          <cell r="AA132" t="str">
            <v>D</v>
          </cell>
          <cell r="AD132">
            <v>0.038</v>
          </cell>
          <cell r="AE132" t="str">
            <v>D</v>
          </cell>
          <cell r="AF132">
            <v>409.8</v>
          </cell>
          <cell r="AH132">
            <v>0.3</v>
          </cell>
          <cell r="AI132" t="str">
            <v>D</v>
          </cell>
          <cell r="AJ132">
            <v>21.21</v>
          </cell>
          <cell r="AK132" t="str">
            <v>D</v>
          </cell>
          <cell r="AL132">
            <v>50.91</v>
          </cell>
          <cell r="AM132" t="str">
            <v>D</v>
          </cell>
          <cell r="AN132">
            <v>0.7</v>
          </cell>
          <cell r="AO132" t="str">
            <v>D</v>
          </cell>
          <cell r="AP132" t="str">
            <v>NC</v>
          </cell>
          <cell r="AR132" t="str">
            <v>NC</v>
          </cell>
          <cell r="AT132" t="str">
            <v>no</v>
          </cell>
          <cell r="AU132" t="str">
            <v>NC</v>
          </cell>
          <cell r="AV132" t="str">
            <v>NC</v>
          </cell>
          <cell r="AW132" t="str">
            <v>NC</v>
          </cell>
          <cell r="AX132" t="str">
            <v>NC</v>
          </cell>
          <cell r="AY132" t="str">
            <v>NC</v>
          </cell>
          <cell r="AZ132" t="e">
            <v>#NAME?</v>
          </cell>
          <cell r="BA132" t="e">
            <v>#NAME?</v>
          </cell>
          <cell r="BB132" t="e">
            <v>#REF!</v>
          </cell>
          <cell r="BC132" t="str">
            <v>NC</v>
          </cell>
          <cell r="BD132" t="str">
            <v>NC</v>
          </cell>
          <cell r="BE132" t="str">
            <v>NC</v>
          </cell>
        </row>
        <row r="133">
          <cell r="A133" t="str">
            <v>beta BHC (beta Hexachlorocyclohexane)</v>
          </cell>
          <cell r="C133">
            <v>7.439024390243903E-07</v>
          </cell>
          <cell r="E133">
            <v>3.05E-05</v>
          </cell>
          <cell r="G133">
            <v>1260</v>
          </cell>
          <cell r="I133">
            <v>0.0142</v>
          </cell>
          <cell r="K133">
            <v>7.34E-06</v>
          </cell>
          <cell r="M133">
            <v>7.5600000000000005</v>
          </cell>
          <cell r="O133">
            <v>0.24</v>
          </cell>
          <cell r="S133">
            <v>3.81</v>
          </cell>
          <cell r="Z133">
            <v>0.1</v>
          </cell>
          <cell r="AA133" t="str">
            <v>D</v>
          </cell>
          <cell r="AD133">
            <v>0.012185405892759394</v>
          </cell>
          <cell r="AE133" t="str">
            <v>(C)D</v>
          </cell>
          <cell r="AF133">
            <v>290.85</v>
          </cell>
          <cell r="AH133">
            <v>0.1</v>
          </cell>
          <cell r="AI133" t="str">
            <v>(C)D</v>
          </cell>
          <cell r="AJ133">
            <v>4.466314479202563</v>
          </cell>
          <cell r="AK133" t="str">
            <v>(C)D</v>
          </cell>
          <cell r="AL133">
            <v>10.71915475008615</v>
          </cell>
          <cell r="AM133" t="str">
            <v>(C)D</v>
          </cell>
          <cell r="AN133">
            <v>1</v>
          </cell>
          <cell r="AO133" t="str">
            <v>D</v>
          </cell>
          <cell r="AP133">
            <v>0.3676703339123722</v>
          </cell>
          <cell r="AQ133" t="str">
            <v>(C)D</v>
          </cell>
          <cell r="AR133">
            <v>0.403030303030303</v>
          </cell>
          <cell r="AS133" t="str">
            <v>(C)D</v>
          </cell>
          <cell r="AT133" t="str">
            <v>no</v>
          </cell>
          <cell r="AU133" t="str">
            <v>NC</v>
          </cell>
          <cell r="AV133" t="str">
            <v>NC</v>
          </cell>
          <cell r="AW133" t="str">
            <v>NC</v>
          </cell>
          <cell r="AX133" t="str">
            <v>NC</v>
          </cell>
          <cell r="AY133" t="str">
            <v>NC</v>
          </cell>
          <cell r="AZ133" t="e">
            <v>#NAME?</v>
          </cell>
          <cell r="BA133" t="e">
            <v>#NAME?</v>
          </cell>
          <cell r="BB133" t="e">
            <v>#REF!</v>
          </cell>
          <cell r="BC133" t="str">
            <v>NC</v>
          </cell>
          <cell r="BD133" t="str">
            <v>NC</v>
          </cell>
          <cell r="BE133" t="str">
            <v>NC</v>
          </cell>
        </row>
        <row r="134">
          <cell r="A134" t="str">
            <v>beta Endosulfan</v>
          </cell>
          <cell r="C134">
            <v>1.1195121951219512E-05</v>
          </cell>
          <cell r="E134">
            <v>0.000459</v>
          </cell>
          <cell r="G134">
            <v>2140</v>
          </cell>
          <cell r="I134">
            <v>0.0115</v>
          </cell>
          <cell r="K134">
            <v>4.55E-06</v>
          </cell>
          <cell r="M134">
            <v>12.84</v>
          </cell>
          <cell r="O134">
            <v>0.51</v>
          </cell>
          <cell r="S134">
            <v>4.1</v>
          </cell>
          <cell r="Z134">
            <v>0.1</v>
          </cell>
          <cell r="AA134" t="str">
            <v>D</v>
          </cell>
          <cell r="AD134">
            <v>0.0042383029845982426</v>
          </cell>
          <cell r="AE134" t="str">
            <v>(C)D</v>
          </cell>
          <cell r="AF134">
            <v>406.93</v>
          </cell>
          <cell r="AH134">
            <v>0</v>
          </cell>
          <cell r="AI134" t="str">
            <v>(C)D</v>
          </cell>
          <cell r="AJ134">
            <v>19.952499062291093</v>
          </cell>
          <cell r="AK134" t="str">
            <v>(C)D</v>
          </cell>
          <cell r="AL134">
            <v>47.88599774949862</v>
          </cell>
          <cell r="AM134" t="str">
            <v>(C)D</v>
          </cell>
          <cell r="AN134">
            <v>1</v>
          </cell>
          <cell r="AO134" t="str">
            <v>D</v>
          </cell>
          <cell r="AP134">
            <v>0.3036093418259023</v>
          </cell>
          <cell r="AQ134" t="str">
            <v>(C)D</v>
          </cell>
          <cell r="AR134">
            <v>0.3333333333333333</v>
          </cell>
          <cell r="AS134" t="str">
            <v>(C)D</v>
          </cell>
          <cell r="AT134" t="str">
            <v>no</v>
          </cell>
          <cell r="AU134" t="str">
            <v>NC</v>
          </cell>
          <cell r="AV134" t="str">
            <v>NC</v>
          </cell>
          <cell r="AW134" t="str">
            <v>NC</v>
          </cell>
          <cell r="AX134" t="str">
            <v>NC</v>
          </cell>
          <cell r="AY134" t="str">
            <v>NC</v>
          </cell>
          <cell r="AZ134" t="e">
            <v>#NAME?</v>
          </cell>
          <cell r="BA134" t="e">
            <v>#NAME?</v>
          </cell>
          <cell r="BB134" t="e">
            <v>#REF!</v>
          </cell>
          <cell r="BC134" t="str">
            <v>NC</v>
          </cell>
          <cell r="BD134" t="str">
            <v>NC</v>
          </cell>
          <cell r="BE134" t="str">
            <v>NC</v>
          </cell>
        </row>
        <row r="135">
          <cell r="A135" t="str">
            <v>delta BHC (delta Hexachlorocyclohexane)</v>
          </cell>
          <cell r="C135">
            <v>4.3E-07</v>
          </cell>
          <cell r="D135" t="str">
            <v>e</v>
          </cell>
          <cell r="E135">
            <v>1.763E-05</v>
          </cell>
          <cell r="F135" t="str">
            <v>k</v>
          </cell>
          <cell r="G135">
            <v>12024.305450615511</v>
          </cell>
          <cell r="H135" t="str">
            <v>q</v>
          </cell>
          <cell r="I135">
            <v>0.038664284873367094</v>
          </cell>
          <cell r="J135" t="str">
            <v>i</v>
          </cell>
          <cell r="K135">
            <v>1E-05</v>
          </cell>
          <cell r="L135" t="str">
            <v>m</v>
          </cell>
          <cell r="M135">
            <v>72.14583270369307</v>
          </cell>
          <cell r="O135">
            <v>31.4</v>
          </cell>
          <cell r="P135" t="str">
            <v>e</v>
          </cell>
          <cell r="Q135">
            <v>800</v>
          </cell>
          <cell r="R135" t="str">
            <v>e</v>
          </cell>
          <cell r="S135">
            <v>4.14</v>
          </cell>
          <cell r="T135" t="str">
            <v>e</v>
          </cell>
          <cell r="Z135">
            <v>0.1</v>
          </cell>
          <cell r="AA135" t="str">
            <v>D</v>
          </cell>
          <cell r="AD135">
            <v>0.020120557037943142</v>
          </cell>
          <cell r="AE135" t="str">
            <v>(C)D</v>
          </cell>
          <cell r="AF135">
            <v>290.85</v>
          </cell>
          <cell r="AH135">
            <v>0.1</v>
          </cell>
          <cell r="AI135" t="str">
            <v>(C)D</v>
          </cell>
          <cell r="AJ135">
            <v>4.466314479202563</v>
          </cell>
          <cell r="AK135" t="str">
            <v>(C)D</v>
          </cell>
          <cell r="AL135">
            <v>10.71915475008615</v>
          </cell>
          <cell r="AM135" t="str">
            <v>(C)D</v>
          </cell>
          <cell r="AN135">
            <v>1</v>
          </cell>
          <cell r="AO135" t="str">
            <v>D</v>
          </cell>
          <cell r="AP135">
            <v>0.3676703339123722</v>
          </cell>
          <cell r="AQ135" t="str">
            <v>(C)D</v>
          </cell>
          <cell r="AR135">
            <v>0.403030303030303</v>
          </cell>
          <cell r="AS135" t="str">
            <v>(C)D</v>
          </cell>
          <cell r="AT135" t="str">
            <v>no</v>
          </cell>
          <cell r="AU135" t="str">
            <v>NC</v>
          </cell>
          <cell r="AV135" t="str">
            <v>NC</v>
          </cell>
          <cell r="AW135" t="str">
            <v>NC</v>
          </cell>
          <cell r="AX135" t="str">
            <v>NC</v>
          </cell>
          <cell r="AY135" t="str">
            <v>NC</v>
          </cell>
          <cell r="AZ135" t="e">
            <v>#NAME?</v>
          </cell>
          <cell r="BA135" t="e">
            <v>#NAME?</v>
          </cell>
          <cell r="BB135" t="e">
            <v>#REF!</v>
          </cell>
          <cell r="BC135" t="str">
            <v>NC</v>
          </cell>
          <cell r="BD135" t="str">
            <v>NC</v>
          </cell>
          <cell r="BE135" t="str">
            <v>NC</v>
          </cell>
        </row>
        <row r="136">
          <cell r="A136" t="str">
            <v>Dieldrin</v>
          </cell>
          <cell r="C136">
            <v>1.5097560975609755E-05</v>
          </cell>
          <cell r="E136">
            <v>0.000619</v>
          </cell>
          <cell r="G136">
            <v>21400</v>
          </cell>
          <cell r="I136">
            <v>0.0125</v>
          </cell>
          <cell r="K136">
            <v>4.74E-06</v>
          </cell>
          <cell r="M136">
            <v>128.4</v>
          </cell>
          <cell r="O136">
            <v>0.195</v>
          </cell>
          <cell r="S136">
            <v>5.37</v>
          </cell>
          <cell r="Z136">
            <v>0.1</v>
          </cell>
          <cell r="AA136" t="str">
            <v>D</v>
          </cell>
          <cell r="AD136">
            <v>0.012</v>
          </cell>
          <cell r="AE136" t="str">
            <v>D</v>
          </cell>
          <cell r="AF136">
            <v>380.91</v>
          </cell>
          <cell r="AH136">
            <v>0.1</v>
          </cell>
          <cell r="AI136" t="str">
            <v>D</v>
          </cell>
          <cell r="AJ136">
            <v>14.62</v>
          </cell>
          <cell r="AK136" t="str">
            <v>D</v>
          </cell>
          <cell r="AL136">
            <v>35.09</v>
          </cell>
          <cell r="AM136" t="str">
            <v>D</v>
          </cell>
          <cell r="AN136">
            <v>0.8</v>
          </cell>
          <cell r="AO136" t="str">
            <v>D</v>
          </cell>
          <cell r="AP136" t="str">
            <v>NC</v>
          </cell>
          <cell r="AR136" t="str">
            <v>NC</v>
          </cell>
          <cell r="AT136" t="str">
            <v>no</v>
          </cell>
          <cell r="AU136" t="str">
            <v>NC</v>
          </cell>
          <cell r="AV136" t="str">
            <v>NC</v>
          </cell>
          <cell r="AW136" t="str">
            <v>NC</v>
          </cell>
          <cell r="AX136" t="str">
            <v>NC</v>
          </cell>
          <cell r="AY136" t="str">
            <v>NC</v>
          </cell>
          <cell r="AZ136" t="e">
            <v>#NAME?</v>
          </cell>
          <cell r="BA136" t="e">
            <v>#NAME?</v>
          </cell>
          <cell r="BB136" t="e">
            <v>#REF!</v>
          </cell>
          <cell r="BC136" t="str">
            <v>NC</v>
          </cell>
          <cell r="BD136" t="str">
            <v>NC</v>
          </cell>
          <cell r="BE136" t="str">
            <v>NC</v>
          </cell>
        </row>
        <row r="137">
          <cell r="A137" t="str">
            <v>Endosulfan sulfate</v>
          </cell>
          <cell r="C137">
            <v>1.22E-11</v>
          </cell>
          <cell r="D137" t="str">
            <v>e</v>
          </cell>
          <cell r="E137">
            <v>5.002E-10</v>
          </cell>
          <cell r="F137" t="str">
            <v>k</v>
          </cell>
          <cell r="G137">
            <v>32000</v>
          </cell>
          <cell r="H137" t="str">
            <v>e</v>
          </cell>
          <cell r="I137">
            <v>0.044175269224322376</v>
          </cell>
          <cell r="J137" t="str">
            <v>i</v>
          </cell>
          <cell r="K137">
            <v>1E-05</v>
          </cell>
          <cell r="L137" t="str">
            <v>m</v>
          </cell>
          <cell r="M137">
            <v>192</v>
          </cell>
          <cell r="O137">
            <v>0.48</v>
          </cell>
          <cell r="P137" t="str">
            <v>e</v>
          </cell>
          <cell r="Q137">
            <v>130</v>
          </cell>
          <cell r="R137" t="str">
            <v>e</v>
          </cell>
          <cell r="S137">
            <v>3.66</v>
          </cell>
          <cell r="T137" t="str">
            <v>e</v>
          </cell>
          <cell r="Z137">
            <v>0.1</v>
          </cell>
          <cell r="AA137" t="str">
            <v>D</v>
          </cell>
          <cell r="AD137">
            <v>0.0017663631668395007</v>
          </cell>
          <cell r="AE137" t="str">
            <v>(C)D</v>
          </cell>
          <cell r="AF137">
            <v>422.95</v>
          </cell>
          <cell r="AH137">
            <v>0</v>
          </cell>
          <cell r="AI137" t="str">
            <v>(C)D</v>
          </cell>
          <cell r="AJ137">
            <v>24.530663726099718</v>
          </cell>
          <cell r="AK137" t="str">
            <v>(C)D</v>
          </cell>
          <cell r="AL137">
            <v>58.87359294263932</v>
          </cell>
          <cell r="AM137" t="str">
            <v>(C)D</v>
          </cell>
          <cell r="AN137">
            <v>1</v>
          </cell>
          <cell r="AO137" t="str">
            <v>D</v>
          </cell>
          <cell r="AP137">
            <v>0.3036093418259023</v>
          </cell>
          <cell r="AQ137" t="str">
            <v>(C)D</v>
          </cell>
          <cell r="AR137">
            <v>0.3333333333333333</v>
          </cell>
          <cell r="AS137" t="str">
            <v>(C)D</v>
          </cell>
          <cell r="AT137" t="str">
            <v>no</v>
          </cell>
          <cell r="AU137" t="str">
            <v>NC</v>
          </cell>
          <cell r="AV137" t="str">
            <v>NC</v>
          </cell>
          <cell r="AW137" t="str">
            <v>NC</v>
          </cell>
          <cell r="AX137" t="str">
            <v>NC</v>
          </cell>
          <cell r="AY137" t="str">
            <v>NC</v>
          </cell>
          <cell r="AZ137" t="e">
            <v>#NAME?</v>
          </cell>
          <cell r="BA137" t="e">
            <v>#NAME?</v>
          </cell>
          <cell r="BB137" t="e">
            <v>#REF!</v>
          </cell>
          <cell r="BC137" t="str">
            <v>NC</v>
          </cell>
          <cell r="BD137" t="str">
            <v>NC</v>
          </cell>
          <cell r="BE137" t="str">
            <v>NC</v>
          </cell>
        </row>
        <row r="138">
          <cell r="A138" t="str">
            <v>Endrin</v>
          </cell>
          <cell r="C138">
            <v>7.51219512195122E-06</v>
          </cell>
          <cell r="E138">
            <v>0.000308</v>
          </cell>
          <cell r="G138">
            <v>12300</v>
          </cell>
          <cell r="I138">
            <v>0.0125</v>
          </cell>
          <cell r="K138">
            <v>4.74E-06</v>
          </cell>
          <cell r="M138">
            <v>73.8</v>
          </cell>
          <cell r="O138">
            <v>0.25</v>
          </cell>
          <cell r="S138">
            <v>5.06</v>
          </cell>
          <cell r="Z138">
            <v>0.1</v>
          </cell>
          <cell r="AA138" t="str">
            <v>D</v>
          </cell>
          <cell r="AD138">
            <v>0.012</v>
          </cell>
          <cell r="AE138" t="str">
            <v>D</v>
          </cell>
          <cell r="AF138">
            <v>380.91</v>
          </cell>
          <cell r="AH138">
            <v>0.1</v>
          </cell>
          <cell r="AI138" t="str">
            <v>D</v>
          </cell>
          <cell r="AJ138">
            <v>14.62</v>
          </cell>
          <cell r="AK138" t="str">
            <v>D</v>
          </cell>
          <cell r="AL138">
            <v>35.09</v>
          </cell>
          <cell r="AM138" t="str">
            <v>D</v>
          </cell>
          <cell r="AN138">
            <v>0.8</v>
          </cell>
          <cell r="AO138" t="str">
            <v>D</v>
          </cell>
          <cell r="AP138" t="str">
            <v>NC</v>
          </cell>
          <cell r="AR138" t="str">
            <v>NC</v>
          </cell>
          <cell r="AT138" t="str">
            <v>no</v>
          </cell>
          <cell r="AU138" t="str">
            <v>NC</v>
          </cell>
          <cell r="AV138" t="str">
            <v>NC</v>
          </cell>
          <cell r="AW138" t="str">
            <v>NC</v>
          </cell>
          <cell r="AX138" t="str">
            <v>NC</v>
          </cell>
          <cell r="AY138" t="str">
            <v>NC</v>
          </cell>
          <cell r="AZ138" t="e">
            <v>#NAME?</v>
          </cell>
          <cell r="BA138" t="e">
            <v>#NAME?</v>
          </cell>
          <cell r="BB138" t="e">
            <v>#REF!</v>
          </cell>
          <cell r="BC138" t="str">
            <v>NC</v>
          </cell>
          <cell r="BD138" t="str">
            <v>NC</v>
          </cell>
          <cell r="BE138" t="str">
            <v>NC</v>
          </cell>
        </row>
        <row r="139">
          <cell r="A139" t="str">
            <v>Endrin aldehyde</v>
          </cell>
          <cell r="C139">
            <v>2.9E-09</v>
          </cell>
          <cell r="D139" t="str">
            <v>e</v>
          </cell>
          <cell r="E139">
            <v>1.189E-07</v>
          </cell>
          <cell r="F139" t="str">
            <v>k</v>
          </cell>
          <cell r="G139">
            <v>382296.21656591946</v>
          </cell>
          <cell r="H139" t="str">
            <v>q</v>
          </cell>
          <cell r="I139" t="str">
            <v>NA</v>
          </cell>
          <cell r="K139">
            <v>1E-05</v>
          </cell>
          <cell r="L139" t="str">
            <v>m</v>
          </cell>
          <cell r="M139">
            <v>2293.777299395517</v>
          </cell>
          <cell r="O139">
            <v>0.26</v>
          </cell>
          <cell r="P139" t="str">
            <v>e</v>
          </cell>
          <cell r="Q139">
            <v>2200</v>
          </cell>
          <cell r="R139" t="str">
            <v>e</v>
          </cell>
          <cell r="S139">
            <v>5.6</v>
          </cell>
          <cell r="T139" t="str">
            <v>e</v>
          </cell>
          <cell r="Z139">
            <v>0.1</v>
          </cell>
          <cell r="AA139" t="str">
            <v>D</v>
          </cell>
          <cell r="AD139">
            <v>0.05794500437621723</v>
          </cell>
          <cell r="AE139" t="str">
            <v>(C)D</v>
          </cell>
          <cell r="AF139">
            <v>380.89</v>
          </cell>
          <cell r="AH139">
            <v>0.4</v>
          </cell>
          <cell r="AI139" t="str">
            <v>(C)D</v>
          </cell>
          <cell r="AJ139">
            <v>14.261765756618665</v>
          </cell>
          <cell r="AK139" t="str">
            <v>(C)D</v>
          </cell>
          <cell r="AL139">
            <v>34.228237815884796</v>
          </cell>
          <cell r="AM139" t="str">
            <v>(C)D</v>
          </cell>
          <cell r="AN139">
            <v>1</v>
          </cell>
          <cell r="AO139" t="str">
            <v>D</v>
          </cell>
          <cell r="AP139">
            <v>0.6103124052168634</v>
          </cell>
          <cell r="AQ139" t="str">
            <v>(C)D</v>
          </cell>
          <cell r="AR139">
            <v>0.6380952380952383</v>
          </cell>
          <cell r="AS139" t="str">
            <v>(C)D</v>
          </cell>
          <cell r="AT139" t="str">
            <v>no</v>
          </cell>
          <cell r="AU139" t="str">
            <v>NC</v>
          </cell>
          <cell r="AV139" t="str">
            <v>NC</v>
          </cell>
          <cell r="AW139" t="str">
            <v>NC</v>
          </cell>
          <cell r="AX139" t="str">
            <v>NC</v>
          </cell>
          <cell r="AY139" t="str">
            <v>NC</v>
          </cell>
          <cell r="AZ139" t="e">
            <v>#NAME?</v>
          </cell>
          <cell r="BA139" t="e">
            <v>#NAME?</v>
          </cell>
          <cell r="BB139" t="e">
            <v>#REF!</v>
          </cell>
          <cell r="BC139" t="str">
            <v>NC</v>
          </cell>
          <cell r="BD139" t="str">
            <v>NC</v>
          </cell>
          <cell r="BE139" t="str">
            <v>NC</v>
          </cell>
        </row>
        <row r="140">
          <cell r="A140" t="str">
            <v>gamma BHC (Lindane)</v>
          </cell>
          <cell r="C140">
            <v>1.4E-05</v>
          </cell>
          <cell r="E140">
            <v>0.000574</v>
          </cell>
          <cell r="G140">
            <v>1070</v>
          </cell>
          <cell r="I140">
            <v>0.0142</v>
          </cell>
          <cell r="K140">
            <v>7.34E-06</v>
          </cell>
          <cell r="M140">
            <v>6.42</v>
          </cell>
          <cell r="O140">
            <v>6.8</v>
          </cell>
          <cell r="S140">
            <v>3.73</v>
          </cell>
          <cell r="Z140">
            <v>0.04</v>
          </cell>
          <cell r="AA140" t="str">
            <v>D</v>
          </cell>
          <cell r="AD140">
            <v>0.011</v>
          </cell>
          <cell r="AE140" t="str">
            <v>D</v>
          </cell>
          <cell r="AF140">
            <v>290.85</v>
          </cell>
          <cell r="AH140">
            <v>0.1</v>
          </cell>
          <cell r="AI140" t="str">
            <v>D</v>
          </cell>
          <cell r="AJ140">
            <v>4.57</v>
          </cell>
          <cell r="AK140" t="str">
            <v>D</v>
          </cell>
          <cell r="AL140">
            <v>10.97</v>
          </cell>
          <cell r="AM140" t="str">
            <v>D</v>
          </cell>
          <cell r="AN140">
            <v>0.9</v>
          </cell>
          <cell r="AO140" t="str">
            <v>D</v>
          </cell>
          <cell r="AP140" t="str">
            <v>NC</v>
          </cell>
          <cell r="AR140" t="str">
            <v>NC</v>
          </cell>
          <cell r="AT140" t="str">
            <v>no</v>
          </cell>
          <cell r="AU140" t="str">
            <v>NC</v>
          </cell>
          <cell r="AV140" t="str">
            <v>NC</v>
          </cell>
          <cell r="AW140" t="str">
            <v>NC</v>
          </cell>
          <cell r="AX140" t="str">
            <v>NC</v>
          </cell>
          <cell r="AY140" t="str">
            <v>NC</v>
          </cell>
          <cell r="AZ140" t="e">
            <v>#NAME?</v>
          </cell>
          <cell r="BA140" t="e">
            <v>#NAME?</v>
          </cell>
          <cell r="BB140" t="e">
            <v>#REF!</v>
          </cell>
          <cell r="BC140" t="str">
            <v>NC</v>
          </cell>
          <cell r="BD140" t="str">
            <v>NC</v>
          </cell>
          <cell r="BE140" t="str">
            <v>NC</v>
          </cell>
        </row>
        <row r="141">
          <cell r="A141" t="str">
            <v>gamma-Chlordane</v>
          </cell>
          <cell r="C141">
            <v>4.853658536585366E-05</v>
          </cell>
          <cell r="E141">
            <v>0.00199</v>
          </cell>
          <cell r="G141">
            <v>120000</v>
          </cell>
          <cell r="I141">
            <v>0.0118</v>
          </cell>
          <cell r="K141">
            <v>4.37E-06</v>
          </cell>
          <cell r="M141">
            <v>720</v>
          </cell>
          <cell r="O141">
            <v>0.056</v>
          </cell>
          <cell r="S141">
            <v>6.32</v>
          </cell>
          <cell r="Z141">
            <v>0.04</v>
          </cell>
          <cell r="AA141" t="str">
            <v>D</v>
          </cell>
          <cell r="AD141">
            <v>0.038</v>
          </cell>
          <cell r="AE141" t="str">
            <v>D</v>
          </cell>
          <cell r="AF141">
            <v>409.8</v>
          </cell>
          <cell r="AH141">
            <v>0.3</v>
          </cell>
          <cell r="AI141" t="str">
            <v>D</v>
          </cell>
          <cell r="AJ141">
            <v>21.21</v>
          </cell>
          <cell r="AK141" t="str">
            <v>D</v>
          </cell>
          <cell r="AL141">
            <v>50.91</v>
          </cell>
          <cell r="AM141" t="str">
            <v>D</v>
          </cell>
          <cell r="AN141">
            <v>0.7</v>
          </cell>
          <cell r="AO141" t="str">
            <v>D</v>
          </cell>
          <cell r="AP141" t="str">
            <v>NC</v>
          </cell>
          <cell r="AR141" t="str">
            <v>NC</v>
          </cell>
          <cell r="AT141" t="str">
            <v>no</v>
          </cell>
          <cell r="AU141" t="str">
            <v>NC</v>
          </cell>
          <cell r="AV141" t="str">
            <v>NC</v>
          </cell>
          <cell r="AW141" t="str">
            <v>NC</v>
          </cell>
          <cell r="AX141" t="str">
            <v>NC</v>
          </cell>
          <cell r="AY141" t="str">
            <v>NC</v>
          </cell>
          <cell r="AZ141" t="e">
            <v>#NAME?</v>
          </cell>
          <cell r="BA141" t="e">
            <v>#NAME?</v>
          </cell>
          <cell r="BB141" t="e">
            <v>#REF!</v>
          </cell>
          <cell r="BC141" t="str">
            <v>NC</v>
          </cell>
          <cell r="BD141" t="str">
            <v>NC</v>
          </cell>
          <cell r="BE141" t="str">
            <v>NC</v>
          </cell>
        </row>
        <row r="142">
          <cell r="A142" t="str">
            <v>Heptachlor</v>
          </cell>
          <cell r="C142">
            <v>0.0010902439024390244</v>
          </cell>
          <cell r="E142">
            <v>0.0447</v>
          </cell>
          <cell r="G142">
            <v>1410000</v>
          </cell>
          <cell r="I142">
            <v>0.0112</v>
          </cell>
          <cell r="K142">
            <v>5.69E-06</v>
          </cell>
          <cell r="M142">
            <v>8460</v>
          </cell>
          <cell r="O142">
            <v>0.18</v>
          </cell>
          <cell r="S142">
            <v>6.26</v>
          </cell>
          <cell r="Z142">
            <v>0.1</v>
          </cell>
          <cell r="AA142" t="str">
            <v>D</v>
          </cell>
          <cell r="AD142">
            <v>0.0086</v>
          </cell>
          <cell r="AE142" t="str">
            <v>D</v>
          </cell>
          <cell r="AF142">
            <v>373.35</v>
          </cell>
          <cell r="AH142">
            <v>0.1</v>
          </cell>
          <cell r="AI142" t="str">
            <v>D</v>
          </cell>
          <cell r="AJ142">
            <v>13.27</v>
          </cell>
          <cell r="AK142" t="str">
            <v>D</v>
          </cell>
          <cell r="AL142">
            <v>31.85</v>
          </cell>
          <cell r="AM142" t="str">
            <v>D</v>
          </cell>
          <cell r="AN142">
            <v>0.8</v>
          </cell>
          <cell r="AO142" t="str">
            <v>D</v>
          </cell>
          <cell r="AT142" t="str">
            <v>no</v>
          </cell>
          <cell r="AU142" t="str">
            <v>NC</v>
          </cell>
          <cell r="AV142" t="str">
            <v>NC</v>
          </cell>
          <cell r="AW142" t="str">
            <v>NC</v>
          </cell>
          <cell r="AX142" t="str">
            <v>NC</v>
          </cell>
          <cell r="AY142" t="str">
            <v>NC</v>
          </cell>
          <cell r="AZ142" t="e">
            <v>#NAME?</v>
          </cell>
          <cell r="BA142" t="e">
            <v>#NAME?</v>
          </cell>
          <cell r="BB142" t="e">
            <v>#REF!</v>
          </cell>
          <cell r="BC142" t="str">
            <v>NC</v>
          </cell>
          <cell r="BD142" t="str">
            <v>NC</v>
          </cell>
          <cell r="BE142" t="str">
            <v>NC</v>
          </cell>
        </row>
        <row r="143">
          <cell r="A143" t="str">
            <v>Heptachlor epoxide</v>
          </cell>
          <cell r="C143">
            <v>9.51219512195122E-06</v>
          </cell>
          <cell r="E143">
            <v>0.00039</v>
          </cell>
          <cell r="G143">
            <v>83200</v>
          </cell>
          <cell r="I143">
            <v>0.0132</v>
          </cell>
          <cell r="K143">
            <v>4.23E-06</v>
          </cell>
          <cell r="M143">
            <v>499.2</v>
          </cell>
          <cell r="O143">
            <v>0.2</v>
          </cell>
          <cell r="S143">
            <v>5</v>
          </cell>
          <cell r="Z143">
            <v>0.1</v>
          </cell>
          <cell r="AA143" t="str">
            <v>D</v>
          </cell>
          <cell r="AD143">
            <v>0.020862194977973533</v>
          </cell>
          <cell r="AE143" t="str">
            <v>(C)D</v>
          </cell>
          <cell r="AF143">
            <v>389.4</v>
          </cell>
          <cell r="AH143">
            <v>0.2</v>
          </cell>
          <cell r="AI143" t="str">
            <v>(C)D</v>
          </cell>
          <cell r="AJ143">
            <v>15.915830269453892</v>
          </cell>
          <cell r="AK143" t="str">
            <v>(C)D</v>
          </cell>
          <cell r="AL143">
            <v>38.197992646689336</v>
          </cell>
          <cell r="AM143" t="str">
            <v>(C)D</v>
          </cell>
          <cell r="AN143">
            <v>1</v>
          </cell>
          <cell r="AO143" t="str">
            <v>D</v>
          </cell>
          <cell r="AP143">
            <v>0.4394196744515214</v>
          </cell>
          <cell r="AQ143" t="str">
            <v>(C)D</v>
          </cell>
          <cell r="AR143">
            <v>0.47777777777777786</v>
          </cell>
          <cell r="AS143" t="str">
            <v>(C)D</v>
          </cell>
          <cell r="AT143" t="str">
            <v>no</v>
          </cell>
          <cell r="AU143" t="str">
            <v>NC</v>
          </cell>
          <cell r="AV143" t="str">
            <v>NC</v>
          </cell>
          <cell r="AW143" t="str">
            <v>NC</v>
          </cell>
          <cell r="AX143" t="str">
            <v>NC</v>
          </cell>
          <cell r="AY143" t="str">
            <v>NC</v>
          </cell>
          <cell r="AZ143" t="e">
            <v>#NAME?</v>
          </cell>
          <cell r="BA143" t="e">
            <v>#NAME?</v>
          </cell>
          <cell r="BB143" t="e">
            <v>#REF!</v>
          </cell>
          <cell r="BC143" t="str">
            <v>NC</v>
          </cell>
          <cell r="BD143" t="str">
            <v>NC</v>
          </cell>
          <cell r="BE143" t="str">
            <v>NC</v>
          </cell>
        </row>
        <row r="144">
          <cell r="A144" t="str">
            <v>Methoxychlor</v>
          </cell>
          <cell r="C144">
            <v>1.580487804878049E-05</v>
          </cell>
          <cell r="E144">
            <v>0.000648</v>
          </cell>
          <cell r="G144">
            <v>97700</v>
          </cell>
          <cell r="I144">
            <v>0.0156</v>
          </cell>
          <cell r="K144">
            <v>4.46E-06</v>
          </cell>
          <cell r="M144">
            <v>586.2</v>
          </cell>
          <cell r="O144">
            <v>0.045</v>
          </cell>
          <cell r="S144">
            <v>5.08</v>
          </cell>
          <cell r="Z144">
            <v>0.1</v>
          </cell>
          <cell r="AA144" t="str">
            <v>D</v>
          </cell>
          <cell r="AD144">
            <v>0.04141522260357369</v>
          </cell>
          <cell r="AE144" t="str">
            <v>(C)D</v>
          </cell>
          <cell r="AF144">
            <v>345.65</v>
          </cell>
          <cell r="AH144">
            <v>0.3</v>
          </cell>
          <cell r="AI144" t="str">
            <v>(C)D</v>
          </cell>
          <cell r="AJ144">
            <v>9.053766695591971</v>
          </cell>
          <cell r="AK144" t="str">
            <v>(C)D</v>
          </cell>
          <cell r="AL144">
            <v>21.72904006942073</v>
          </cell>
          <cell r="AM144" t="str">
            <v>(C)D</v>
          </cell>
          <cell r="AN144">
            <v>1</v>
          </cell>
          <cell r="AO144" t="str">
            <v>D</v>
          </cell>
          <cell r="AP144">
            <v>0.5200228646088519</v>
          </cell>
          <cell r="AQ144" t="str">
            <v>(C)D</v>
          </cell>
          <cell r="AR144">
            <v>0.5564102564102563</v>
          </cell>
          <cell r="AS144" t="str">
            <v>(C)D</v>
          </cell>
          <cell r="AT144" t="str">
            <v>no</v>
          </cell>
          <cell r="AU144" t="str">
            <v>NC</v>
          </cell>
          <cell r="AV144" t="str">
            <v>NC</v>
          </cell>
          <cell r="AW144" t="str">
            <v>NC</v>
          </cell>
          <cell r="AX144" t="str">
            <v>NC</v>
          </cell>
          <cell r="AY144" t="str">
            <v>NC</v>
          </cell>
          <cell r="AZ144" t="e">
            <v>#NAME?</v>
          </cell>
          <cell r="BA144" t="e">
            <v>#NAME?</v>
          </cell>
          <cell r="BB144" t="e">
            <v>#REF!</v>
          </cell>
          <cell r="BC144" t="str">
            <v>NC</v>
          </cell>
          <cell r="BD144" t="str">
            <v>NC</v>
          </cell>
          <cell r="BE144" t="str">
            <v>NC</v>
          </cell>
        </row>
        <row r="145">
          <cell r="A145" t="str">
            <v>p,p'-DDD</v>
          </cell>
          <cell r="C145">
            <v>4E-06</v>
          </cell>
          <cell r="E145">
            <v>0.000164</v>
          </cell>
          <cell r="G145">
            <v>1000000</v>
          </cell>
          <cell r="I145">
            <v>0.0169</v>
          </cell>
          <cell r="K145">
            <v>4.76E-06</v>
          </cell>
          <cell r="M145">
            <v>6000</v>
          </cell>
          <cell r="O145">
            <v>0.09</v>
          </cell>
          <cell r="S145">
            <v>6.1</v>
          </cell>
          <cell r="Z145">
            <v>0.1</v>
          </cell>
          <cell r="AA145" t="str">
            <v>D</v>
          </cell>
          <cell r="AD145">
            <v>0.18</v>
          </cell>
          <cell r="AE145" t="str">
            <v>D</v>
          </cell>
          <cell r="AF145">
            <v>320.04</v>
          </cell>
          <cell r="AH145">
            <v>1.2</v>
          </cell>
          <cell r="AI145" t="str">
            <v>D</v>
          </cell>
          <cell r="AJ145">
            <v>6.65</v>
          </cell>
          <cell r="AK145" t="str">
            <v>D</v>
          </cell>
          <cell r="AL145">
            <v>25.99</v>
          </cell>
          <cell r="AM145" t="str">
            <v>D</v>
          </cell>
          <cell r="AN145">
            <v>0.8</v>
          </cell>
          <cell r="AO145" t="str">
            <v>D</v>
          </cell>
          <cell r="AP145" t="str">
            <v>NC</v>
          </cell>
          <cell r="AR145" t="str">
            <v>NC</v>
          </cell>
          <cell r="AT145" t="str">
            <v>no</v>
          </cell>
          <cell r="AU145" t="str">
            <v>NC</v>
          </cell>
          <cell r="AV145" t="str">
            <v>NC</v>
          </cell>
          <cell r="AW145" t="str">
            <v>NC</v>
          </cell>
          <cell r="AX145" t="str">
            <v>NC</v>
          </cell>
          <cell r="AY145" t="str">
            <v>NC</v>
          </cell>
          <cell r="AZ145" t="e">
            <v>#NAME?</v>
          </cell>
          <cell r="BA145" t="e">
            <v>#NAME?</v>
          </cell>
          <cell r="BB145" t="e">
            <v>#REF!</v>
          </cell>
          <cell r="BC145" t="str">
            <v>NC</v>
          </cell>
          <cell r="BD145" t="str">
            <v>NC</v>
          </cell>
          <cell r="BE145" t="str">
            <v>NC</v>
          </cell>
        </row>
        <row r="146">
          <cell r="A146" t="str">
            <v>p,p'-DDE</v>
          </cell>
          <cell r="C146">
            <v>2.1E-05</v>
          </cell>
          <cell r="E146">
            <v>0.000861</v>
          </cell>
          <cell r="G146">
            <v>4.47E-06</v>
          </cell>
          <cell r="I146">
            <v>0.0144</v>
          </cell>
          <cell r="K146">
            <v>5.87E-06</v>
          </cell>
          <cell r="M146">
            <v>2.6820000000000005E-08</v>
          </cell>
          <cell r="O146">
            <v>0.12</v>
          </cell>
          <cell r="S146">
            <v>6.76</v>
          </cell>
          <cell r="Z146">
            <v>0.1</v>
          </cell>
          <cell r="AA146" t="str">
            <v>D</v>
          </cell>
          <cell r="AD146">
            <v>0.16</v>
          </cell>
          <cell r="AE146" t="str">
            <v>D</v>
          </cell>
          <cell r="AF146">
            <v>318.03</v>
          </cell>
          <cell r="AH146">
            <v>1.1</v>
          </cell>
          <cell r="AI146" t="str">
            <v>D</v>
          </cell>
          <cell r="AJ146">
            <v>6.48</v>
          </cell>
          <cell r="AK146" t="str">
            <v>D</v>
          </cell>
          <cell r="AL146">
            <v>25.08</v>
          </cell>
          <cell r="AM146" t="str">
            <v>D</v>
          </cell>
          <cell r="AN146">
            <v>0.8</v>
          </cell>
          <cell r="AO146" t="str">
            <v>D</v>
          </cell>
          <cell r="AP146" t="str">
            <v>NC</v>
          </cell>
          <cell r="AR146" t="str">
            <v>NC</v>
          </cell>
          <cell r="AT146" t="str">
            <v>no</v>
          </cell>
          <cell r="AU146" t="str">
            <v>NC</v>
          </cell>
          <cell r="AV146" t="str">
            <v>NC</v>
          </cell>
          <cell r="AW146" t="str">
            <v>NC</v>
          </cell>
          <cell r="AX146" t="str">
            <v>NC</v>
          </cell>
          <cell r="AY146" t="str">
            <v>NC</v>
          </cell>
          <cell r="AZ146" t="e">
            <v>#NAME?</v>
          </cell>
          <cell r="BA146" t="e">
            <v>#NAME?</v>
          </cell>
          <cell r="BB146" t="e">
            <v>#REF!</v>
          </cell>
          <cell r="BC146" t="str">
            <v>NC</v>
          </cell>
          <cell r="BD146" t="str">
            <v>NC</v>
          </cell>
          <cell r="BE146" t="str">
            <v>NC</v>
          </cell>
        </row>
        <row r="147">
          <cell r="A147" t="str">
            <v>p,p'-DDT</v>
          </cell>
          <cell r="C147">
            <v>8.097560975609756E-06</v>
          </cell>
          <cell r="E147">
            <v>0.000332</v>
          </cell>
          <cell r="G147">
            <v>2630000</v>
          </cell>
          <cell r="I147">
            <v>0.0137</v>
          </cell>
          <cell r="K147">
            <v>4.95E-06</v>
          </cell>
          <cell r="M147">
            <v>15780</v>
          </cell>
          <cell r="O147">
            <v>0.025</v>
          </cell>
          <cell r="S147">
            <v>6.53</v>
          </cell>
          <cell r="Z147">
            <v>0.03</v>
          </cell>
          <cell r="AA147" t="str">
            <v>D</v>
          </cell>
          <cell r="AD147">
            <v>0.27</v>
          </cell>
          <cell r="AE147" t="str">
            <v>D</v>
          </cell>
          <cell r="AF147">
            <v>354.59</v>
          </cell>
          <cell r="AH147">
            <v>1.9</v>
          </cell>
          <cell r="AI147" t="str">
            <v>D</v>
          </cell>
          <cell r="AJ147">
            <v>10.45</v>
          </cell>
          <cell r="AK147" t="str">
            <v>D</v>
          </cell>
          <cell r="AL147">
            <v>42.51</v>
          </cell>
          <cell r="AM147" t="str">
            <v>D</v>
          </cell>
          <cell r="AN147">
            <v>0.7</v>
          </cell>
          <cell r="AO147" t="str">
            <v>D</v>
          </cell>
          <cell r="AP147" t="str">
            <v>NC</v>
          </cell>
          <cell r="AR147" t="str">
            <v>NC</v>
          </cell>
          <cell r="AT147" t="str">
            <v>no</v>
          </cell>
          <cell r="AU147" t="str">
            <v>NC</v>
          </cell>
          <cell r="AV147" t="str">
            <v>NC</v>
          </cell>
          <cell r="AW147" t="str">
            <v>NC</v>
          </cell>
          <cell r="AX147" t="str">
            <v>NC</v>
          </cell>
          <cell r="AY147" t="str">
            <v>NC</v>
          </cell>
          <cell r="AZ147" t="e">
            <v>#NAME?</v>
          </cell>
          <cell r="BA147" t="e">
            <v>#NAME?</v>
          </cell>
          <cell r="BB147" t="e">
            <v>#REF!</v>
          </cell>
          <cell r="BC147" t="str">
            <v>NC</v>
          </cell>
          <cell r="BD147" t="str">
            <v>NC</v>
          </cell>
          <cell r="BE147" t="str">
            <v>NC</v>
          </cell>
        </row>
        <row r="148">
          <cell r="A148" t="str">
            <v>PCB-1260 (Aroclor 1260)</v>
          </cell>
          <cell r="C148">
            <v>0.00034</v>
          </cell>
          <cell r="D148" t="str">
            <v>e</v>
          </cell>
          <cell r="E148">
            <v>0.013940000000000001</v>
          </cell>
          <cell r="F148" t="str">
            <v>k</v>
          </cell>
          <cell r="G148">
            <v>309000</v>
          </cell>
          <cell r="I148" t="str">
            <v>NA</v>
          </cell>
          <cell r="K148">
            <v>1E-05</v>
          </cell>
          <cell r="L148" t="str">
            <v>m</v>
          </cell>
          <cell r="M148">
            <v>1854</v>
          </cell>
          <cell r="O148">
            <v>0.7</v>
          </cell>
          <cell r="S148">
            <v>6.8</v>
          </cell>
          <cell r="T148" t="str">
            <v>e</v>
          </cell>
          <cell r="Z148">
            <v>0.14</v>
          </cell>
          <cell r="AA148" t="str">
            <v>D</v>
          </cell>
          <cell r="AD148">
            <v>0.38377793348936806</v>
          </cell>
          <cell r="AE148" t="str">
            <v>(C)D</v>
          </cell>
          <cell r="AF148">
            <v>375.7</v>
          </cell>
          <cell r="AH148">
            <v>2.9</v>
          </cell>
          <cell r="AI148" t="str">
            <v>(C)D</v>
          </cell>
          <cell r="AJ148">
            <v>13.33857082282554</v>
          </cell>
          <cell r="AK148" t="str">
            <v>(C)D</v>
          </cell>
          <cell r="AL148">
            <v>56.15289657946086</v>
          </cell>
          <cell r="AM148" t="str">
            <v>(C)D</v>
          </cell>
          <cell r="AN148">
            <v>1</v>
          </cell>
          <cell r="AO148" t="str">
            <v>D</v>
          </cell>
          <cell r="AP148">
            <v>6.702428003701888</v>
          </cell>
          <cell r="AQ148" t="str">
            <v>(C)D</v>
          </cell>
          <cell r="AR148">
            <v>2.9854700854700855</v>
          </cell>
          <cell r="AS148" t="str">
            <v>(C)D</v>
          </cell>
          <cell r="AT148" t="str">
            <v>no</v>
          </cell>
          <cell r="AU148" t="str">
            <v>NC</v>
          </cell>
          <cell r="AV148" t="str">
            <v>NC</v>
          </cell>
          <cell r="AW148" t="str">
            <v>NC</v>
          </cell>
          <cell r="AX148" t="str">
            <v>NC</v>
          </cell>
          <cell r="AY148" t="str">
            <v>NC</v>
          </cell>
          <cell r="AZ148" t="e">
            <v>#NAME?</v>
          </cell>
          <cell r="BA148" t="e">
            <v>#NAME?</v>
          </cell>
          <cell r="BB148" t="e">
            <v>#REF!</v>
          </cell>
          <cell r="BC148" t="str">
            <v>NC</v>
          </cell>
          <cell r="BD148" t="str">
            <v>NC</v>
          </cell>
          <cell r="BE148" t="str">
            <v>NC</v>
          </cell>
        </row>
        <row r="149">
          <cell r="A149" t="str">
            <v>Monochlorobiphenyls (Total)</v>
          </cell>
          <cell r="C149" t="str">
            <v>NA</v>
          </cell>
          <cell r="E149" t="str">
            <v>NA</v>
          </cell>
          <cell r="G149" t="str">
            <v>NA</v>
          </cell>
          <cell r="I149" t="str">
            <v>NA</v>
          </cell>
          <cell r="K149" t="str">
            <v>NA</v>
          </cell>
          <cell r="M149" t="str">
            <v>NA</v>
          </cell>
          <cell r="O149" t="str">
            <v>NA</v>
          </cell>
          <cell r="S149">
            <v>4.466666666666666</v>
          </cell>
          <cell r="T149" t="str">
            <v>t</v>
          </cell>
          <cell r="Z149">
            <v>0.14</v>
          </cell>
          <cell r="AA149" t="str">
            <v>D</v>
          </cell>
          <cell r="AD149">
            <v>0.12339001016315902</v>
          </cell>
          <cell r="AE149" t="str">
            <v>(C)D</v>
          </cell>
          <cell r="AF149">
            <v>188.7</v>
          </cell>
          <cell r="AG149" t="str">
            <v>t</v>
          </cell>
          <cell r="AH149">
            <v>0.7</v>
          </cell>
          <cell r="AI149" t="str">
            <v>(C)D</v>
          </cell>
          <cell r="AJ149">
            <v>1.1964906222020941</v>
          </cell>
          <cell r="AK149" t="str">
            <v>(C)D</v>
          </cell>
          <cell r="AL149">
            <v>4.634455833568396</v>
          </cell>
          <cell r="AM149" t="str">
            <v>(C)D</v>
          </cell>
          <cell r="AN149">
            <v>1</v>
          </cell>
          <cell r="AO149" t="str">
            <v>D</v>
          </cell>
          <cell r="AP149">
            <v>0.944685899837642</v>
          </cell>
          <cell r="AQ149" t="str">
            <v>(C)D</v>
          </cell>
          <cell r="AR149">
            <v>0.896078431372549</v>
          </cell>
          <cell r="AS149" t="str">
            <v>(C)D</v>
          </cell>
          <cell r="AT149" t="str">
            <v>no</v>
          </cell>
          <cell r="AU149" t="str">
            <v>NC</v>
          </cell>
          <cell r="AV149" t="str">
            <v>NC</v>
          </cell>
          <cell r="AW149" t="str">
            <v>NC</v>
          </cell>
          <cell r="AX149" t="str">
            <v>NC</v>
          </cell>
          <cell r="AY149" t="str">
            <v>NC</v>
          </cell>
          <cell r="AZ149" t="e">
            <v>#NAME?</v>
          </cell>
          <cell r="BA149" t="e">
            <v>#NAME?</v>
          </cell>
          <cell r="BB149" t="e">
            <v>#REF!</v>
          </cell>
          <cell r="BC149" t="str">
            <v>NC</v>
          </cell>
          <cell r="BD149" t="str">
            <v>NC</v>
          </cell>
          <cell r="BE149" t="str">
            <v>NC</v>
          </cell>
        </row>
        <row r="150">
          <cell r="A150" t="str">
            <v>Dichlorobiphenyls (Total)</v>
          </cell>
          <cell r="C150" t="str">
            <v>NA</v>
          </cell>
          <cell r="E150" t="str">
            <v>NA</v>
          </cell>
          <cell r="G150" t="str">
            <v>NA</v>
          </cell>
          <cell r="I150" t="str">
            <v>NA</v>
          </cell>
          <cell r="K150" t="str">
            <v>NA</v>
          </cell>
          <cell r="M150" t="str">
            <v>NA</v>
          </cell>
          <cell r="O150" t="str">
            <v>NA</v>
          </cell>
          <cell r="S150">
            <v>5.066666666666667</v>
          </cell>
          <cell r="T150" t="str">
            <v>t</v>
          </cell>
          <cell r="Z150">
            <v>0.14</v>
          </cell>
          <cell r="AA150" t="str">
            <v>D</v>
          </cell>
          <cell r="AD150">
            <v>0.19707884119509878</v>
          </cell>
          <cell r="AE150" t="str">
            <v>(C)D</v>
          </cell>
          <cell r="AF150">
            <v>223.1</v>
          </cell>
          <cell r="AG150" t="str">
            <v>t</v>
          </cell>
          <cell r="AH150">
            <v>1.1</v>
          </cell>
          <cell r="AI150" t="str">
            <v>(C)D</v>
          </cell>
          <cell r="AJ150">
            <v>1.8644438091455249</v>
          </cell>
          <cell r="AK150" t="str">
            <v>(C)D</v>
          </cell>
          <cell r="AL150">
            <v>7.21963323390399</v>
          </cell>
          <cell r="AM150" t="str">
            <v>(C)D</v>
          </cell>
          <cell r="AN150">
            <v>1</v>
          </cell>
          <cell r="AO150" t="str">
            <v>D</v>
          </cell>
          <cell r="AP150">
            <v>1.5501870387220704</v>
          </cell>
          <cell r="AQ150" t="str">
            <v>(C)D</v>
          </cell>
          <cell r="AR150">
            <v>1.258730158730159</v>
          </cell>
          <cell r="AS150" t="str">
            <v>(C)D</v>
          </cell>
          <cell r="AT150" t="str">
            <v>no</v>
          </cell>
          <cell r="AU150" t="str">
            <v>NC</v>
          </cell>
          <cell r="AV150" t="str">
            <v>NC</v>
          </cell>
          <cell r="AW150" t="str">
            <v>NC</v>
          </cell>
          <cell r="AX150" t="str">
            <v>NC</v>
          </cell>
          <cell r="AY150" t="str">
            <v>NC</v>
          </cell>
          <cell r="AZ150" t="e">
            <v>#NAME?</v>
          </cell>
          <cell r="BA150" t="e">
            <v>#NAME?</v>
          </cell>
          <cell r="BB150" t="e">
            <v>#REF!</v>
          </cell>
          <cell r="BC150" t="str">
            <v>NC</v>
          </cell>
          <cell r="BD150" t="str">
            <v>NC</v>
          </cell>
          <cell r="BE150" t="str">
            <v>NC</v>
          </cell>
        </row>
        <row r="151">
          <cell r="A151" t="str">
            <v>Trichlorobiphenyls (Total)</v>
          </cell>
          <cell r="C151" t="str">
            <v>NA</v>
          </cell>
          <cell r="E151" t="str">
            <v>NA</v>
          </cell>
          <cell r="G151" t="str">
            <v>NA</v>
          </cell>
          <cell r="I151" t="str">
            <v>NA</v>
          </cell>
          <cell r="K151" t="str">
            <v>NA</v>
          </cell>
          <cell r="M151" t="str">
            <v>NA</v>
          </cell>
          <cell r="O151" t="str">
            <v>NA</v>
          </cell>
          <cell r="S151">
            <v>5.7</v>
          </cell>
          <cell r="T151" t="str">
            <v>t</v>
          </cell>
          <cell r="Z151">
            <v>0.14</v>
          </cell>
          <cell r="AA151" t="str">
            <v>D</v>
          </cell>
          <cell r="AD151">
            <v>0.3311311214825916</v>
          </cell>
          <cell r="AE151" t="str">
            <v>(C)D</v>
          </cell>
          <cell r="AF151">
            <v>257.5</v>
          </cell>
          <cell r="AG151" t="str">
            <v>t</v>
          </cell>
          <cell r="AH151">
            <v>2</v>
          </cell>
          <cell r="AI151" t="str">
            <v>(C)D</v>
          </cell>
          <cell r="AJ151">
            <v>2.9052887276820876</v>
          </cell>
          <cell r="AK151" t="str">
            <v>(C)D</v>
          </cell>
          <cell r="AL151">
            <v>11.836165935297572</v>
          </cell>
          <cell r="AM151" t="str">
            <v>(C)D</v>
          </cell>
          <cell r="AN151">
            <v>1</v>
          </cell>
          <cell r="AO151" t="str">
            <v>D</v>
          </cell>
          <cell r="AP151">
            <v>3.6213729653220095</v>
          </cell>
          <cell r="AQ151" t="str">
            <v>(C)D</v>
          </cell>
          <cell r="AR151">
            <v>2.111111111111111</v>
          </cell>
          <cell r="AS151" t="str">
            <v>(C)D</v>
          </cell>
          <cell r="AT151" t="str">
            <v>no</v>
          </cell>
          <cell r="AU151" t="str">
            <v>NC</v>
          </cell>
          <cell r="AV151" t="str">
            <v>NC</v>
          </cell>
          <cell r="AW151" t="str">
            <v>NC</v>
          </cell>
          <cell r="AX151" t="str">
            <v>NC</v>
          </cell>
          <cell r="AY151" t="str">
            <v>NC</v>
          </cell>
          <cell r="AZ151" t="e">
            <v>#NAME?</v>
          </cell>
          <cell r="BA151" t="e">
            <v>#NAME?</v>
          </cell>
          <cell r="BB151" t="e">
            <v>#REF!</v>
          </cell>
          <cell r="BC151" t="str">
            <v>NC</v>
          </cell>
          <cell r="BD151" t="str">
            <v>NC</v>
          </cell>
          <cell r="BE151" t="str">
            <v>NC</v>
          </cell>
        </row>
        <row r="152">
          <cell r="A152" t="str">
            <v>Tetrachlorobiphenyls (Total)</v>
          </cell>
          <cell r="C152" t="str">
            <v>NA</v>
          </cell>
          <cell r="E152" t="str">
            <v>NA</v>
          </cell>
          <cell r="G152" t="str">
            <v>NA</v>
          </cell>
          <cell r="I152" t="str">
            <v>NA</v>
          </cell>
          <cell r="K152" t="str">
            <v>NA</v>
          </cell>
          <cell r="M152" t="str">
            <v>NA</v>
          </cell>
          <cell r="O152" t="str">
            <v>NA</v>
          </cell>
          <cell r="S152">
            <v>5.9875</v>
          </cell>
          <cell r="T152" t="str">
            <v>t</v>
          </cell>
          <cell r="Z152">
            <v>0.14</v>
          </cell>
          <cell r="AA152" t="str">
            <v>D</v>
          </cell>
          <cell r="AD152">
            <v>0.32851106335985514</v>
          </cell>
          <cell r="AE152" t="str">
            <v>(C)D</v>
          </cell>
          <cell r="AF152">
            <v>292</v>
          </cell>
          <cell r="AG152" t="str">
            <v>t</v>
          </cell>
          <cell r="AH152">
            <v>2.2</v>
          </cell>
          <cell r="AI152" t="str">
            <v>(C)D</v>
          </cell>
          <cell r="AJ152">
            <v>4.533037366944692</v>
          </cell>
          <cell r="AK152" t="str">
            <v>(C)D</v>
          </cell>
          <cell r="AL152">
            <v>18.629151448350473</v>
          </cell>
          <cell r="AM152" t="str">
            <v>(C)D</v>
          </cell>
          <cell r="AN152">
            <v>1</v>
          </cell>
          <cell r="AO152" t="str">
            <v>D</v>
          </cell>
          <cell r="AP152">
            <v>4.218126326963908</v>
          </cell>
          <cell r="AQ152" t="str">
            <v>(C)D</v>
          </cell>
          <cell r="AR152">
            <v>2.3041666666666667</v>
          </cell>
          <cell r="AS152" t="str">
            <v>(C)D</v>
          </cell>
          <cell r="AT152" t="str">
            <v>no</v>
          </cell>
          <cell r="AU152" t="str">
            <v>NC</v>
          </cell>
          <cell r="AV152" t="str">
            <v>NC</v>
          </cell>
          <cell r="AW152" t="str">
            <v>NC</v>
          </cell>
          <cell r="AX152" t="str">
            <v>NC</v>
          </cell>
          <cell r="AY152" t="str">
            <v>NC</v>
          </cell>
          <cell r="AZ152" t="e">
            <v>#NAME?</v>
          </cell>
          <cell r="BA152" t="e">
            <v>#NAME?</v>
          </cell>
          <cell r="BB152" t="e">
            <v>#REF!</v>
          </cell>
          <cell r="BC152" t="str">
            <v>NC</v>
          </cell>
          <cell r="BD152" t="str">
            <v>NC</v>
          </cell>
          <cell r="BE152" t="str">
            <v>NC</v>
          </cell>
        </row>
        <row r="153">
          <cell r="A153" t="str">
            <v>Pentachlorobiphenyls (Total)</v>
          </cell>
          <cell r="C153" t="str">
            <v>NA</v>
          </cell>
          <cell r="E153" t="str">
            <v>NA</v>
          </cell>
          <cell r="G153" t="str">
            <v>NA</v>
          </cell>
          <cell r="I153" t="str">
            <v>NA</v>
          </cell>
          <cell r="K153" t="str">
            <v>NA</v>
          </cell>
          <cell r="M153" t="str">
            <v>NA</v>
          </cell>
          <cell r="O153" t="str">
            <v>NA</v>
          </cell>
          <cell r="S153">
            <v>6.380000000000001</v>
          </cell>
          <cell r="T153" t="str">
            <v>t</v>
          </cell>
          <cell r="Z153">
            <v>0.14</v>
          </cell>
          <cell r="AA153" t="str">
            <v>D</v>
          </cell>
          <cell r="AD153">
            <v>0.3827894854786443</v>
          </cell>
          <cell r="AE153" t="str">
            <v>(C)D</v>
          </cell>
          <cell r="AF153">
            <v>326.4</v>
          </cell>
          <cell r="AG153" t="str">
            <v>t</v>
          </cell>
          <cell r="AH153">
            <v>2.7</v>
          </cell>
          <cell r="AI153" t="str">
            <v>(C)D</v>
          </cell>
          <cell r="AJ153">
            <v>7.063652065964823</v>
          </cell>
          <cell r="AK153" t="str">
            <v>(C)D</v>
          </cell>
          <cell r="AL153">
            <v>29.55830601625207</v>
          </cell>
          <cell r="AM153" t="str">
            <v>(C)D</v>
          </cell>
          <cell r="AN153">
            <v>1</v>
          </cell>
          <cell r="AO153" t="str">
            <v>D</v>
          </cell>
          <cell r="AP153">
            <v>5.929655132839847</v>
          </cell>
          <cell r="AQ153" t="str">
            <v>(C)D</v>
          </cell>
          <cell r="AR153">
            <v>2.7900900900900902</v>
          </cell>
          <cell r="AS153" t="str">
            <v>(C)D</v>
          </cell>
          <cell r="AT153" t="str">
            <v>no</v>
          </cell>
          <cell r="AU153" t="str">
            <v>NC</v>
          </cell>
          <cell r="AV153" t="str">
            <v>NC</v>
          </cell>
          <cell r="AW153" t="str">
            <v>NC</v>
          </cell>
          <cell r="AX153" t="str">
            <v>NC</v>
          </cell>
          <cell r="AY153" t="str">
            <v>NC</v>
          </cell>
          <cell r="AZ153" t="e">
            <v>#NAME?</v>
          </cell>
          <cell r="BA153" t="e">
            <v>#NAME?</v>
          </cell>
          <cell r="BB153" t="e">
            <v>#REF!</v>
          </cell>
          <cell r="BC153" t="str">
            <v>NC</v>
          </cell>
          <cell r="BD153" t="str">
            <v>NC</v>
          </cell>
          <cell r="BE153" t="str">
            <v>NC</v>
          </cell>
        </row>
        <row r="154">
          <cell r="A154" t="str">
            <v>Hexachlorobiphenyls (Total)</v>
          </cell>
          <cell r="C154" t="str">
            <v>NA</v>
          </cell>
          <cell r="E154" t="str">
            <v>NA</v>
          </cell>
          <cell r="G154" t="str">
            <v>NA</v>
          </cell>
          <cell r="I154" t="str">
            <v>NA</v>
          </cell>
          <cell r="K154" t="str">
            <v>NA</v>
          </cell>
          <cell r="M154" t="str">
            <v>NA</v>
          </cell>
          <cell r="O154" t="str">
            <v>NA</v>
          </cell>
          <cell r="S154">
            <v>7.033333333333334</v>
          </cell>
          <cell r="T154" t="str">
            <v>t</v>
          </cell>
          <cell r="Z154">
            <v>0.14</v>
          </cell>
          <cell r="AA154" t="str">
            <v>D</v>
          </cell>
          <cell r="AD154">
            <v>0.6621555141164901</v>
          </cell>
          <cell r="AE154" t="str">
            <v>(C)D</v>
          </cell>
          <cell r="AF154">
            <v>360.9</v>
          </cell>
          <cell r="AG154" t="str">
            <v>t</v>
          </cell>
          <cell r="AH154">
            <v>4.8</v>
          </cell>
          <cell r="AI154" t="str">
            <v>(C)D</v>
          </cell>
          <cell r="AJ154">
            <v>11.021210545108469</v>
          </cell>
          <cell r="AK154" t="str">
            <v>(C)D</v>
          </cell>
          <cell r="AL154">
            <v>48.14093762615706</v>
          </cell>
          <cell r="AM154" t="str">
            <v>(C)D</v>
          </cell>
          <cell r="AN154">
            <v>1</v>
          </cell>
          <cell r="AO154" t="str">
            <v>D</v>
          </cell>
          <cell r="AP154">
            <v>16.56928032798887</v>
          </cell>
          <cell r="AQ154" t="str">
            <v>(C)D</v>
          </cell>
          <cell r="AR154">
            <v>4.857471264367817</v>
          </cell>
          <cell r="AS154" t="str">
            <v>(C)D</v>
          </cell>
          <cell r="AT154" t="str">
            <v>no</v>
          </cell>
          <cell r="AU154" t="str">
            <v>NC</v>
          </cell>
          <cell r="AV154" t="str">
            <v>NC</v>
          </cell>
          <cell r="AW154" t="str">
            <v>NC</v>
          </cell>
          <cell r="AX154" t="str">
            <v>NC</v>
          </cell>
          <cell r="AY154" t="str">
            <v>NC</v>
          </cell>
          <cell r="AZ154" t="e">
            <v>#NAME?</v>
          </cell>
          <cell r="BA154" t="e">
            <v>#NAME?</v>
          </cell>
          <cell r="BB154" t="e">
            <v>#REF!</v>
          </cell>
          <cell r="BC154" t="str">
            <v>NC</v>
          </cell>
          <cell r="BD154" t="str">
            <v>NC</v>
          </cell>
          <cell r="BE154" t="str">
            <v>NC</v>
          </cell>
        </row>
        <row r="155">
          <cell r="A155" t="str">
            <v>Heptachlorobiphenyls (Total)</v>
          </cell>
          <cell r="C155" t="str">
            <v>NA</v>
          </cell>
          <cell r="E155" t="str">
            <v>NA</v>
          </cell>
          <cell r="G155" t="str">
            <v>NA</v>
          </cell>
          <cell r="I155" t="str">
            <v>NA</v>
          </cell>
          <cell r="K155" t="str">
            <v>NA</v>
          </cell>
          <cell r="M155" t="str">
            <v>NA</v>
          </cell>
          <cell r="O155" t="str">
            <v>NA</v>
          </cell>
          <cell r="S155">
            <v>6.85</v>
          </cell>
          <cell r="T155" t="str">
            <v>t</v>
          </cell>
          <cell r="Z155">
            <v>0.14</v>
          </cell>
          <cell r="AA155" t="str">
            <v>D</v>
          </cell>
          <cell r="AD155">
            <v>0.32160293238179255</v>
          </cell>
          <cell r="AE155" t="str">
            <v>(C)D</v>
          </cell>
          <cell r="AF155">
            <v>395.3</v>
          </cell>
          <cell r="AG155" t="str">
            <v>t</v>
          </cell>
          <cell r="AH155">
            <v>2.5</v>
          </cell>
          <cell r="AI155" t="str">
            <v>(C)D</v>
          </cell>
          <cell r="AJ155">
            <v>17.173914603942563</v>
          </cell>
          <cell r="AK155" t="str">
            <v>(C)D</v>
          </cell>
          <cell r="AL155">
            <v>71.38834933115822</v>
          </cell>
          <cell r="AM155" t="str">
            <v>(C)D</v>
          </cell>
          <cell r="AN155">
            <v>1</v>
          </cell>
          <cell r="AO155" t="str">
            <v>D</v>
          </cell>
          <cell r="AP155">
            <v>5.207309675462541</v>
          </cell>
          <cell r="AQ155" t="str">
            <v>(C)D</v>
          </cell>
          <cell r="AR155">
            <v>2.5952380952380953</v>
          </cell>
          <cell r="AS155" t="str">
            <v>(C)D</v>
          </cell>
          <cell r="AT155" t="str">
            <v>no</v>
          </cell>
          <cell r="AU155" t="str">
            <v>NC</v>
          </cell>
          <cell r="AV155" t="str">
            <v>NC</v>
          </cell>
          <cell r="AW155" t="str">
            <v>NC</v>
          </cell>
          <cell r="AX155" t="str">
            <v>NC</v>
          </cell>
          <cell r="AY155" t="str">
            <v>NC</v>
          </cell>
          <cell r="AZ155" t="e">
            <v>#NAME?</v>
          </cell>
          <cell r="BA155" t="e">
            <v>#NAME?</v>
          </cell>
          <cell r="BB155" t="e">
            <v>#REF!</v>
          </cell>
          <cell r="BC155" t="str">
            <v>NC</v>
          </cell>
          <cell r="BD155" t="str">
            <v>NC</v>
          </cell>
          <cell r="BE155" t="str">
            <v>NC</v>
          </cell>
        </row>
        <row r="156">
          <cell r="A156" t="str">
            <v>Octachlorobiphenyls (Total)</v>
          </cell>
          <cell r="C156" t="str">
            <v>NA</v>
          </cell>
          <cell r="E156" t="str">
            <v>NA</v>
          </cell>
          <cell r="G156" t="str">
            <v>NA</v>
          </cell>
          <cell r="I156" t="str">
            <v>NA</v>
          </cell>
          <cell r="K156" t="str">
            <v>NA</v>
          </cell>
          <cell r="M156" t="str">
            <v>NA</v>
          </cell>
          <cell r="O156" t="str">
            <v>NA</v>
          </cell>
          <cell r="S156">
            <v>7.1</v>
          </cell>
          <cell r="T156" t="str">
            <v>t</v>
          </cell>
          <cell r="Z156">
            <v>0.14</v>
          </cell>
          <cell r="AA156" t="str">
            <v>D</v>
          </cell>
          <cell r="AD156">
            <v>0.3013838663544969</v>
          </cell>
          <cell r="AE156" t="str">
            <v>(C)D</v>
          </cell>
          <cell r="AF156">
            <v>429.8</v>
          </cell>
          <cell r="AG156" t="str">
            <v>t</v>
          </cell>
          <cell r="AH156">
            <v>2.4</v>
          </cell>
          <cell r="AI156" t="str">
            <v>(C)D</v>
          </cell>
          <cell r="AJ156">
            <v>26.795958657953904</v>
          </cell>
          <cell r="AK156" t="str">
            <v>(C)D</v>
          </cell>
          <cell r="AL156">
            <v>110.98484970607036</v>
          </cell>
          <cell r="AM156" t="str">
            <v>(C)D</v>
          </cell>
          <cell r="AN156">
            <v>1</v>
          </cell>
          <cell r="AO156" t="str">
            <v>D</v>
          </cell>
          <cell r="AP156">
            <v>4.865018109154489</v>
          </cell>
          <cell r="AQ156" t="str">
            <v>(C)D</v>
          </cell>
          <cell r="AR156">
            <v>2.4980392156862745</v>
          </cell>
          <cell r="AS156" t="str">
            <v>(C)D</v>
          </cell>
          <cell r="AT156" t="str">
            <v>no</v>
          </cell>
          <cell r="AU156" t="str">
            <v>NC</v>
          </cell>
          <cell r="AV156" t="str">
            <v>NC</v>
          </cell>
          <cell r="AW156" t="str">
            <v>NC</v>
          </cell>
          <cell r="AX156" t="str">
            <v>NC</v>
          </cell>
          <cell r="AY156" t="str">
            <v>NC</v>
          </cell>
          <cell r="AZ156" t="e">
            <v>#NAME?</v>
          </cell>
          <cell r="BA156" t="e">
            <v>#NAME?</v>
          </cell>
          <cell r="BB156" t="e">
            <v>#REF!</v>
          </cell>
          <cell r="BC156" t="str">
            <v>NC</v>
          </cell>
          <cell r="BD156" t="str">
            <v>NC</v>
          </cell>
          <cell r="BE156" t="str">
            <v>NC</v>
          </cell>
        </row>
        <row r="157">
          <cell r="A157" t="str">
            <v>Nonachlorobiphenyls (Total)</v>
          </cell>
          <cell r="C157" t="str">
            <v>NA</v>
          </cell>
          <cell r="E157" t="str">
            <v>NA</v>
          </cell>
          <cell r="G157" t="str">
            <v>NA</v>
          </cell>
          <cell r="I157" t="str">
            <v>NA</v>
          </cell>
          <cell r="K157" t="str">
            <v>NA</v>
          </cell>
          <cell r="M157" t="str">
            <v>NA</v>
          </cell>
          <cell r="O157" t="str">
            <v>NA</v>
          </cell>
          <cell r="S157">
            <v>7.68</v>
          </cell>
          <cell r="T157" t="str">
            <v>t</v>
          </cell>
          <cell r="Z157">
            <v>0.14</v>
          </cell>
          <cell r="AA157" t="str">
            <v>D</v>
          </cell>
          <cell r="AD157">
            <v>0.46696034374414397</v>
          </cell>
          <cell r="AE157" t="str">
            <v>(C)D</v>
          </cell>
          <cell r="AF157">
            <v>464.2</v>
          </cell>
          <cell r="AG157" t="str">
            <v>t</v>
          </cell>
          <cell r="AH157">
            <v>3.9</v>
          </cell>
          <cell r="AI157" t="str">
            <v>(C)D</v>
          </cell>
          <cell r="AJ157">
            <v>41.75507797795603</v>
          </cell>
          <cell r="AK157" t="str">
            <v>(C)D</v>
          </cell>
          <cell r="AL157">
            <v>179.85858126341847</v>
          </cell>
          <cell r="AM157" t="str">
            <v>(C)D</v>
          </cell>
          <cell r="AN157">
            <v>1</v>
          </cell>
          <cell r="AO157" t="str">
            <v>D</v>
          </cell>
          <cell r="AP157">
            <v>11.324966419688899</v>
          </cell>
          <cell r="AQ157" t="str">
            <v>(C)D</v>
          </cell>
          <cell r="AR157">
            <v>3.9680272108843533</v>
          </cell>
          <cell r="AS157" t="str">
            <v>(C)D</v>
          </cell>
          <cell r="AT157" t="str">
            <v>no</v>
          </cell>
          <cell r="AU157" t="str">
            <v>NC</v>
          </cell>
          <cell r="AV157" t="str">
            <v>NC</v>
          </cell>
          <cell r="AW157" t="str">
            <v>NC</v>
          </cell>
          <cell r="AX157" t="str">
            <v>NC</v>
          </cell>
          <cell r="AY157" t="str">
            <v>NC</v>
          </cell>
          <cell r="AZ157" t="e">
            <v>#NAME?</v>
          </cell>
          <cell r="BA157" t="e">
            <v>#NAME?</v>
          </cell>
          <cell r="BB157" t="e">
            <v>#REF!</v>
          </cell>
          <cell r="BC157" t="str">
            <v>NC</v>
          </cell>
          <cell r="BD157" t="str">
            <v>NC</v>
          </cell>
          <cell r="BE157" t="str">
            <v>NC</v>
          </cell>
        </row>
        <row r="158">
          <cell r="A158" t="str">
            <v>Decachlorobiphenyl</v>
          </cell>
          <cell r="C158" t="str">
            <v>NA</v>
          </cell>
          <cell r="E158" t="str">
            <v>NA</v>
          </cell>
          <cell r="G158" t="str">
            <v>NA</v>
          </cell>
          <cell r="I158" t="str">
            <v>NA</v>
          </cell>
          <cell r="K158" t="str">
            <v>NA</v>
          </cell>
          <cell r="M158" t="str">
            <v>NA</v>
          </cell>
          <cell r="O158" t="str">
            <v>NA</v>
          </cell>
          <cell r="S158">
            <v>8.26</v>
          </cell>
          <cell r="T158" t="str">
            <v>t</v>
          </cell>
          <cell r="Z158">
            <v>0.14</v>
          </cell>
          <cell r="AA158" t="str">
            <v>D</v>
          </cell>
          <cell r="AD158">
            <v>0.7225701225133498</v>
          </cell>
          <cell r="AE158" t="str">
            <v>(C)D</v>
          </cell>
          <cell r="AF158">
            <v>498.7</v>
          </cell>
          <cell r="AG158" t="str">
            <v>t</v>
          </cell>
          <cell r="AH158">
            <v>6.2</v>
          </cell>
          <cell r="AI158" t="str">
            <v>(C)D</v>
          </cell>
          <cell r="AJ158">
            <v>65.14923178901199</v>
          </cell>
          <cell r="AK158" t="str">
            <v>(C)D</v>
          </cell>
          <cell r="AL158">
            <v>288.8125525053119</v>
          </cell>
          <cell r="AM158" t="str">
            <v>(C)D</v>
          </cell>
          <cell r="AN158">
            <v>1</v>
          </cell>
          <cell r="AO158" t="str">
            <v>D</v>
          </cell>
          <cell r="AP158">
            <v>26.77281198395848</v>
          </cell>
          <cell r="AQ158" t="str">
            <v>(C)D</v>
          </cell>
          <cell r="AR158">
            <v>6.246296296296297</v>
          </cell>
          <cell r="AS158" t="str">
            <v>(C)D</v>
          </cell>
          <cell r="AT158" t="str">
            <v>no</v>
          </cell>
          <cell r="AU158" t="str">
            <v>NC</v>
          </cell>
          <cell r="AV158" t="str">
            <v>NC</v>
          </cell>
          <cell r="AW158" t="str">
            <v>NC</v>
          </cell>
          <cell r="AX158" t="str">
            <v>NC</v>
          </cell>
          <cell r="AY158" t="str">
            <v>NC</v>
          </cell>
          <cell r="AZ158" t="e">
            <v>#NAME?</v>
          </cell>
          <cell r="BA158" t="e">
            <v>#NAME?</v>
          </cell>
          <cell r="BB158" t="e">
            <v>#REF!</v>
          </cell>
          <cell r="BC158" t="str">
            <v>NC</v>
          </cell>
          <cell r="BD158" t="str">
            <v>NC</v>
          </cell>
          <cell r="BE158" t="str">
            <v>NC</v>
          </cell>
        </row>
        <row r="159">
          <cell r="A159" t="str">
            <v>PCBs - Dioxin-Like</v>
          </cell>
          <cell r="C159">
            <v>0.00034</v>
          </cell>
          <cell r="D159" t="str">
            <v>e</v>
          </cell>
          <cell r="E159">
            <v>0.013940000000000001</v>
          </cell>
          <cell r="F159" t="str">
            <v>k</v>
          </cell>
          <cell r="G159">
            <v>309000</v>
          </cell>
          <cell r="I159" t="str">
            <v>NA</v>
          </cell>
          <cell r="K159">
            <v>1E-05</v>
          </cell>
          <cell r="L159" t="str">
            <v>m</v>
          </cell>
          <cell r="M159">
            <v>1854</v>
          </cell>
          <cell r="O159">
            <v>0.7</v>
          </cell>
          <cell r="S159">
            <v>6.8</v>
          </cell>
          <cell r="T159" t="str">
            <v>e</v>
          </cell>
          <cell r="Z159">
            <v>0.14</v>
          </cell>
          <cell r="AA159" t="str">
            <v>D</v>
          </cell>
          <cell r="AD159">
            <v>0.38377793348936806</v>
          </cell>
          <cell r="AE159" t="str">
            <v>(C)D</v>
          </cell>
          <cell r="AF159">
            <v>375.7</v>
          </cell>
          <cell r="AH159">
            <v>2.9</v>
          </cell>
          <cell r="AI159" t="str">
            <v>(C)D</v>
          </cell>
          <cell r="AJ159">
            <v>13.33857082282554</v>
          </cell>
          <cell r="AK159" t="str">
            <v>(C)D</v>
          </cell>
          <cell r="AL159">
            <v>56.15289657946086</v>
          </cell>
          <cell r="AM159" t="str">
            <v>(C)D</v>
          </cell>
          <cell r="AN159">
            <v>1</v>
          </cell>
          <cell r="AO159" t="str">
            <v>D</v>
          </cell>
          <cell r="AP159">
            <v>6.702428003701888</v>
          </cell>
          <cell r="AQ159" t="str">
            <v>(C)D</v>
          </cell>
          <cell r="AR159">
            <v>2.9854700854700855</v>
          </cell>
          <cell r="AS159" t="str">
            <v>(C)D</v>
          </cell>
          <cell r="AT159" t="str">
            <v>no</v>
          </cell>
          <cell r="AU159" t="str">
            <v>NC</v>
          </cell>
          <cell r="AV159" t="str">
            <v>NC</v>
          </cell>
          <cell r="AW159" t="str">
            <v>NC</v>
          </cell>
          <cell r="AX159" t="str">
            <v>NC</v>
          </cell>
          <cell r="AY159" t="str">
            <v>NC</v>
          </cell>
          <cell r="AZ159" t="e">
            <v>#NAME?</v>
          </cell>
          <cell r="BA159" t="e">
            <v>#NAME?</v>
          </cell>
          <cell r="BB159" t="e">
            <v>#REF!</v>
          </cell>
          <cell r="BC159" t="str">
            <v>NC</v>
          </cell>
          <cell r="BD159" t="str">
            <v>NC</v>
          </cell>
          <cell r="BE159" t="str">
            <v>NC</v>
          </cell>
        </row>
        <row r="160">
          <cell r="A160" t="str">
            <v>Polychlorinatedbiphenyls (PCBs)</v>
          </cell>
          <cell r="C160">
            <v>0.00034</v>
          </cell>
          <cell r="D160" t="str">
            <v>e</v>
          </cell>
          <cell r="E160">
            <v>0.013940000000000001</v>
          </cell>
          <cell r="F160" t="str">
            <v>k</v>
          </cell>
          <cell r="G160">
            <v>309000</v>
          </cell>
          <cell r="I160" t="str">
            <v>NA</v>
          </cell>
          <cell r="K160">
            <v>1E-05</v>
          </cell>
          <cell r="L160" t="str">
            <v>m</v>
          </cell>
          <cell r="M160">
            <v>1854</v>
          </cell>
          <cell r="O160">
            <v>0.7</v>
          </cell>
          <cell r="S160">
            <v>6.8</v>
          </cell>
          <cell r="T160" t="str">
            <v>e</v>
          </cell>
          <cell r="Z160">
            <v>0.14</v>
          </cell>
          <cell r="AA160" t="str">
            <v>D</v>
          </cell>
          <cell r="AD160">
            <v>0.38377793348936806</v>
          </cell>
          <cell r="AE160" t="str">
            <v>(C)D</v>
          </cell>
          <cell r="AF160">
            <v>375.7</v>
          </cell>
          <cell r="AH160">
            <v>2.9</v>
          </cell>
          <cell r="AI160" t="str">
            <v>(C)D</v>
          </cell>
          <cell r="AJ160">
            <v>13.33857082282554</v>
          </cell>
          <cell r="AK160" t="str">
            <v>(C)D</v>
          </cell>
          <cell r="AL160">
            <v>56.15289657946086</v>
          </cell>
          <cell r="AM160" t="str">
            <v>(C)D</v>
          </cell>
          <cell r="AN160">
            <v>1</v>
          </cell>
          <cell r="AO160" t="str">
            <v>D</v>
          </cell>
          <cell r="AP160">
            <v>6.702428003701888</v>
          </cell>
          <cell r="AQ160" t="str">
            <v>(C)D</v>
          </cell>
          <cell r="AR160">
            <v>2.9854700854700855</v>
          </cell>
          <cell r="AS160" t="str">
            <v>(C)D</v>
          </cell>
          <cell r="AT160" t="str">
            <v>no</v>
          </cell>
          <cell r="AU160" t="str">
            <v>NC</v>
          </cell>
          <cell r="AV160" t="str">
            <v>NC</v>
          </cell>
          <cell r="AW160" t="str">
            <v>NC</v>
          </cell>
          <cell r="AX160" t="str">
            <v>NC</v>
          </cell>
          <cell r="AY160" t="str">
            <v>NC</v>
          </cell>
          <cell r="AZ160" t="e">
            <v>#NAME?</v>
          </cell>
          <cell r="BA160" t="e">
            <v>#NAME?</v>
          </cell>
          <cell r="BB160" t="e">
            <v>#REF!</v>
          </cell>
          <cell r="BC160" t="str">
            <v>NC</v>
          </cell>
          <cell r="BD160" t="str">
            <v>NC</v>
          </cell>
          <cell r="BE160" t="str">
            <v>NC</v>
          </cell>
        </row>
        <row r="161">
          <cell r="A161" t="str">
            <v>Aroclor-1016</v>
          </cell>
          <cell r="C161">
            <v>0.00034</v>
          </cell>
          <cell r="D161" t="str">
            <v>e</v>
          </cell>
          <cell r="E161">
            <v>0.013940000000000001</v>
          </cell>
          <cell r="F161" t="str">
            <v>k</v>
          </cell>
          <cell r="G161">
            <v>309000</v>
          </cell>
          <cell r="I161" t="str">
            <v>NA</v>
          </cell>
          <cell r="K161">
            <v>1E-05</v>
          </cell>
          <cell r="L161" t="str">
            <v>m</v>
          </cell>
          <cell r="M161">
            <v>1854</v>
          </cell>
          <cell r="O161">
            <v>0.7</v>
          </cell>
          <cell r="S161">
            <v>6.8</v>
          </cell>
          <cell r="T161" t="str">
            <v>e</v>
          </cell>
          <cell r="Z161">
            <v>0.14</v>
          </cell>
          <cell r="AF161">
            <v>375.7</v>
          </cell>
          <cell r="AT161" t="str">
            <v>no</v>
          </cell>
        </row>
        <row r="162">
          <cell r="A162" t="str">
            <v>Aroclor-1248</v>
          </cell>
          <cell r="C162">
            <v>0.00034</v>
          </cell>
          <cell r="D162" t="str">
            <v>e</v>
          </cell>
          <cell r="E162">
            <v>0.013940000000000001</v>
          </cell>
          <cell r="F162" t="str">
            <v>k</v>
          </cell>
          <cell r="G162">
            <v>309000</v>
          </cell>
          <cell r="I162" t="str">
            <v>NA</v>
          </cell>
          <cell r="K162">
            <v>1E-05</v>
          </cell>
          <cell r="L162" t="str">
            <v>m</v>
          </cell>
          <cell r="M162">
            <v>1854</v>
          </cell>
          <cell r="O162">
            <v>0.7</v>
          </cell>
          <cell r="S162">
            <v>6.8</v>
          </cell>
          <cell r="T162" t="str">
            <v>e</v>
          </cell>
          <cell r="Z162">
            <v>0.14</v>
          </cell>
          <cell r="AF162">
            <v>375.7</v>
          </cell>
          <cell r="AT162" t="str">
            <v>no</v>
          </cell>
        </row>
        <row r="163">
          <cell r="A163" t="str">
            <v>Aroclor-1254</v>
          </cell>
          <cell r="C163">
            <v>0.00034</v>
          </cell>
          <cell r="D163" t="str">
            <v>e</v>
          </cell>
          <cell r="E163">
            <v>0.013940000000000001</v>
          </cell>
          <cell r="F163" t="str">
            <v>k</v>
          </cell>
          <cell r="G163">
            <v>309000</v>
          </cell>
          <cell r="I163" t="str">
            <v>NA</v>
          </cell>
          <cell r="K163">
            <v>1E-05</v>
          </cell>
          <cell r="L163" t="str">
            <v>m</v>
          </cell>
          <cell r="M163">
            <v>1854</v>
          </cell>
          <cell r="O163">
            <v>0.7</v>
          </cell>
          <cell r="S163">
            <v>6.8</v>
          </cell>
          <cell r="T163" t="str">
            <v>e</v>
          </cell>
          <cell r="Z163">
            <v>0.14</v>
          </cell>
          <cell r="AF163">
            <v>375.7</v>
          </cell>
          <cell r="AT163" t="str">
            <v>no</v>
          </cell>
        </row>
        <row r="164">
          <cell r="A164" t="str">
            <v>Aroclor-1260</v>
          </cell>
          <cell r="C164">
            <v>0.00034</v>
          </cell>
          <cell r="D164" t="str">
            <v>e</v>
          </cell>
          <cell r="E164">
            <v>0.013940000000000001</v>
          </cell>
          <cell r="F164" t="str">
            <v>k</v>
          </cell>
          <cell r="G164">
            <v>309000</v>
          </cell>
          <cell r="I164" t="str">
            <v>NA</v>
          </cell>
          <cell r="K164">
            <v>1E-05</v>
          </cell>
          <cell r="L164" t="str">
            <v>m</v>
          </cell>
          <cell r="M164">
            <v>1854</v>
          </cell>
          <cell r="O164">
            <v>0.7</v>
          </cell>
          <cell r="S164">
            <v>6.8</v>
          </cell>
          <cell r="T164" t="str">
            <v>e</v>
          </cell>
          <cell r="Z164">
            <v>0.14</v>
          </cell>
          <cell r="AF164">
            <v>375.7</v>
          </cell>
          <cell r="AT164" t="str">
            <v>no</v>
          </cell>
        </row>
        <row r="165">
          <cell r="A165" t="str">
            <v>Aroclor-1268</v>
          </cell>
          <cell r="C165">
            <v>0.00034</v>
          </cell>
          <cell r="D165" t="str">
            <v>e</v>
          </cell>
          <cell r="E165">
            <v>0.013940000000000001</v>
          </cell>
          <cell r="F165" t="str">
            <v>k</v>
          </cell>
          <cell r="G165">
            <v>309000</v>
          </cell>
          <cell r="I165" t="str">
            <v>NA</v>
          </cell>
          <cell r="K165">
            <v>1E-05</v>
          </cell>
          <cell r="L165" t="str">
            <v>m</v>
          </cell>
          <cell r="M165">
            <v>1854</v>
          </cell>
          <cell r="O165">
            <v>0.7</v>
          </cell>
          <cell r="S165">
            <v>6.8</v>
          </cell>
          <cell r="T165" t="str">
            <v>e</v>
          </cell>
          <cell r="Z165">
            <v>0.14</v>
          </cell>
          <cell r="AF165">
            <v>375.7</v>
          </cell>
          <cell r="AT165" t="str">
            <v>no</v>
          </cell>
        </row>
        <row r="167">
          <cell r="A167" t="str">
            <v>Dioxins/Furans</v>
          </cell>
        </row>
        <row r="168">
          <cell r="A168" t="str">
            <v>Total TEQ</v>
          </cell>
          <cell r="C168">
            <v>1.62E-05</v>
          </cell>
          <cell r="D168" t="str">
            <v>e</v>
          </cell>
          <cell r="E168">
            <v>0.0006642</v>
          </cell>
          <cell r="F168" t="str">
            <v>k</v>
          </cell>
          <cell r="G168">
            <v>119179.07215816093</v>
          </cell>
          <cell r="H168" t="str">
            <v>o</v>
          </cell>
          <cell r="I168">
            <v>0.049776410125343194</v>
          </cell>
          <cell r="J168" t="str">
            <v>i</v>
          </cell>
          <cell r="K168">
            <v>1E-05</v>
          </cell>
          <cell r="L168" t="str">
            <v>m</v>
          </cell>
          <cell r="M168">
            <v>715.0744329489655</v>
          </cell>
          <cell r="O168">
            <v>1.93E-05</v>
          </cell>
          <cell r="P168" t="str">
            <v>e</v>
          </cell>
          <cell r="S168">
            <v>6.8</v>
          </cell>
          <cell r="T168" t="str">
            <v>e</v>
          </cell>
          <cell r="Z168">
            <v>0.03</v>
          </cell>
          <cell r="AA168" t="str">
            <v>D</v>
          </cell>
          <cell r="AD168">
            <v>0.7670081876935111</v>
          </cell>
          <cell r="AE168" t="str">
            <v>(C)D</v>
          </cell>
          <cell r="AF168">
            <v>322</v>
          </cell>
          <cell r="AH168">
            <v>5.3</v>
          </cell>
          <cell r="AI168" t="str">
            <v>(C)D</v>
          </cell>
          <cell r="AJ168">
            <v>6.67404758934736</v>
          </cell>
          <cell r="AK168" t="str">
            <v>(C)D</v>
          </cell>
          <cell r="AL168">
            <v>29.32893670833452</v>
          </cell>
          <cell r="AM168" t="str">
            <v>(C)D</v>
          </cell>
          <cell r="AN168">
            <v>0.5</v>
          </cell>
          <cell r="AO168" t="str">
            <v>D</v>
          </cell>
          <cell r="AP168">
            <v>19.927344724160008</v>
          </cell>
          <cell r="AQ168" t="str">
            <v>(C)D</v>
          </cell>
          <cell r="AR168">
            <v>5.352910052910053</v>
          </cell>
          <cell r="AS168" t="str">
            <v>(C)D</v>
          </cell>
          <cell r="AT168" t="str">
            <v>no</v>
          </cell>
          <cell r="AU168" t="str">
            <v>NC</v>
          </cell>
          <cell r="AV168" t="str">
            <v>NC</v>
          </cell>
          <cell r="AW168" t="str">
            <v>NC</v>
          </cell>
          <cell r="AX168" t="str">
            <v>NC</v>
          </cell>
          <cell r="AY168" t="str">
            <v>NC</v>
          </cell>
          <cell r="AZ168" t="e">
            <v>#NAME?</v>
          </cell>
          <cell r="BA168" t="e">
            <v>#NAME?</v>
          </cell>
          <cell r="BB168" t="e">
            <v>#REF!</v>
          </cell>
          <cell r="BC168" t="str">
            <v>NC</v>
          </cell>
          <cell r="BD168" t="str">
            <v>NC</v>
          </cell>
          <cell r="BE168" t="str">
            <v>NC</v>
          </cell>
        </row>
        <row r="169">
          <cell r="A169" t="str">
            <v>Total TEQ - Beef</v>
          </cell>
          <cell r="C169">
            <v>1.62E-05</v>
          </cell>
          <cell r="D169" t="str">
            <v>e</v>
          </cell>
          <cell r="E169">
            <v>0.0006642</v>
          </cell>
          <cell r="F169" t="str">
            <v>k</v>
          </cell>
          <cell r="G169">
            <v>119179.07215816093</v>
          </cell>
          <cell r="H169" t="str">
            <v>o</v>
          </cell>
          <cell r="I169">
            <v>0.049776410125343194</v>
          </cell>
          <cell r="J169" t="str">
            <v>i</v>
          </cell>
          <cell r="K169">
            <v>1E-05</v>
          </cell>
          <cell r="L169" t="str">
            <v>m</v>
          </cell>
          <cell r="M169">
            <v>715.0744329489655</v>
          </cell>
          <cell r="O169">
            <v>1.93E-05</v>
          </cell>
          <cell r="P169" t="str">
            <v>e</v>
          </cell>
          <cell r="S169">
            <v>6.8</v>
          </cell>
          <cell r="T169" t="str">
            <v>e</v>
          </cell>
          <cell r="Z169">
            <v>0.03</v>
          </cell>
          <cell r="AA169" t="str">
            <v>D</v>
          </cell>
          <cell r="AD169">
            <v>0.7670081876935111</v>
          </cell>
          <cell r="AE169" t="str">
            <v>(C)D</v>
          </cell>
          <cell r="AF169">
            <v>322</v>
          </cell>
          <cell r="AH169">
            <v>5.3</v>
          </cell>
          <cell r="AI169" t="str">
            <v>(C)D</v>
          </cell>
          <cell r="AJ169">
            <v>6.67404758934736</v>
          </cell>
          <cell r="AK169" t="str">
            <v>(C)D</v>
          </cell>
          <cell r="AL169">
            <v>29.32893670833452</v>
          </cell>
          <cell r="AM169" t="str">
            <v>(C)D</v>
          </cell>
          <cell r="AN169">
            <v>0.5</v>
          </cell>
          <cell r="AO169" t="str">
            <v>D</v>
          </cell>
          <cell r="AP169">
            <v>19.927344724160008</v>
          </cell>
          <cell r="AQ169" t="str">
            <v>(C)D</v>
          </cell>
          <cell r="AR169">
            <v>5.352910052910053</v>
          </cell>
          <cell r="AS169" t="str">
            <v>(C)D</v>
          </cell>
          <cell r="AT169" t="str">
            <v>no</v>
          </cell>
          <cell r="AU169" t="str">
            <v>NC</v>
          </cell>
          <cell r="AV169" t="str">
            <v>NC</v>
          </cell>
          <cell r="AW169" t="str">
            <v>NC</v>
          </cell>
          <cell r="AX169" t="str">
            <v>NC</v>
          </cell>
          <cell r="AY169" t="str">
            <v>NC</v>
          </cell>
          <cell r="AZ169" t="e">
            <v>#NAME?</v>
          </cell>
          <cell r="BA169" t="e">
            <v>#NAME?</v>
          </cell>
          <cell r="BB169" t="e">
            <v>#REF!</v>
          </cell>
          <cell r="BC169" t="str">
            <v>NC</v>
          </cell>
          <cell r="BD169" t="str">
            <v>NC</v>
          </cell>
          <cell r="BE169" t="str">
            <v>NC</v>
          </cell>
        </row>
        <row r="171">
          <cell r="A171" t="str">
            <v>Alcohols, Glycols</v>
          </cell>
        </row>
        <row r="172">
          <cell r="A172" t="str">
            <v>Ethylene Glycol</v>
          </cell>
          <cell r="C172">
            <v>6E-08</v>
          </cell>
          <cell r="D172" t="str">
            <v>T</v>
          </cell>
          <cell r="E172">
            <v>2.4599999999999997E-06</v>
          </cell>
          <cell r="F172" t="str">
            <v>T</v>
          </cell>
          <cell r="G172">
            <v>4</v>
          </cell>
          <cell r="H172" t="str">
            <v>C</v>
          </cell>
          <cell r="I172">
            <v>0.103</v>
          </cell>
          <cell r="J172" t="str">
            <v>C</v>
          </cell>
          <cell r="K172">
            <v>1E-05</v>
          </cell>
          <cell r="L172" t="str">
            <v>R</v>
          </cell>
          <cell r="M172">
            <v>0.024</v>
          </cell>
          <cell r="O172">
            <v>1000000</v>
          </cell>
          <cell r="P172" t="str">
            <v>T</v>
          </cell>
          <cell r="Q172">
            <v>0.05450043893417614</v>
          </cell>
          <cell r="S172">
            <v>-1.36</v>
          </cell>
          <cell r="T172" t="str">
            <v>T</v>
          </cell>
          <cell r="U172" t="str">
            <v>NA</v>
          </cell>
          <cell r="W172" t="str">
            <v>NA</v>
          </cell>
          <cell r="Y172" t="str">
            <v>yes</v>
          </cell>
          <cell r="Z172">
            <v>0.1</v>
          </cell>
          <cell r="AA172" t="str">
            <v>D</v>
          </cell>
          <cell r="AT172" t="str">
            <v>yes</v>
          </cell>
          <cell r="AU172">
            <v>6.208051964327605E-07</v>
          </cell>
          <cell r="AV172" t="e">
            <v>#REF!</v>
          </cell>
          <cell r="AW172" t="e">
            <v>#REF!</v>
          </cell>
          <cell r="AX172" t="e">
            <v>#REF!</v>
          </cell>
          <cell r="AY172" t="e">
            <v>#REF!</v>
          </cell>
          <cell r="AZ172" t="str">
            <v>NC</v>
          </cell>
          <cell r="BA172" t="str">
            <v>NC</v>
          </cell>
          <cell r="BB172" t="str">
            <v>NC</v>
          </cell>
          <cell r="BC172" t="e">
            <v>#REF!</v>
          </cell>
          <cell r="BD172" t="e">
            <v>#REF!</v>
          </cell>
          <cell r="BE172" t="e">
            <v>#REF!</v>
          </cell>
        </row>
        <row r="173">
          <cell r="A173" t="str">
            <v>Methanol</v>
          </cell>
          <cell r="C173">
            <v>4.4E-06</v>
          </cell>
          <cell r="D173" t="str">
            <v>T</v>
          </cell>
          <cell r="E173">
            <v>0.00018040000000000002</v>
          </cell>
          <cell r="F173" t="str">
            <v>T</v>
          </cell>
          <cell r="G173">
            <v>9</v>
          </cell>
          <cell r="H173" t="str">
            <v>C</v>
          </cell>
          <cell r="I173">
            <v>0.148</v>
          </cell>
          <cell r="J173" t="str">
            <v>C</v>
          </cell>
          <cell r="K173">
            <v>1E-05</v>
          </cell>
          <cell r="L173" t="str">
            <v>R</v>
          </cell>
          <cell r="M173">
            <v>0.054</v>
          </cell>
          <cell r="O173">
            <v>1000000</v>
          </cell>
          <cell r="P173" t="str">
            <v>T</v>
          </cell>
          <cell r="Q173">
            <v>0.1530382532177437</v>
          </cell>
          <cell r="S173">
            <v>-0.77</v>
          </cell>
          <cell r="T173" t="str">
            <v>D</v>
          </cell>
          <cell r="U173" t="str">
            <v>NA</v>
          </cell>
          <cell r="W173" t="str">
            <v>NA</v>
          </cell>
          <cell r="Y173" t="str">
            <v>yes</v>
          </cell>
          <cell r="Z173">
            <v>0.1</v>
          </cell>
          <cell r="AA173" t="str">
            <v>D</v>
          </cell>
          <cell r="AT173" t="str">
            <v>yes</v>
          </cell>
          <cell r="AU173">
            <v>9.64679347541465E-06</v>
          </cell>
          <cell r="AV173" t="e">
            <v>#REF!</v>
          </cell>
          <cell r="AW173" t="e">
            <v>#REF!</v>
          </cell>
          <cell r="AX173" t="e">
            <v>#REF!</v>
          </cell>
          <cell r="AY173" t="e">
            <v>#REF!</v>
          </cell>
          <cell r="AZ173" t="str">
            <v>NC</v>
          </cell>
          <cell r="BA173" t="str">
            <v>NC</v>
          </cell>
          <cell r="BB173" t="str">
            <v>NC</v>
          </cell>
          <cell r="BC173" t="e">
            <v>#REF!</v>
          </cell>
          <cell r="BD173" t="e">
            <v>#REF!</v>
          </cell>
          <cell r="BE173" t="e">
            <v>#REF!</v>
          </cell>
        </row>
        <row r="174">
          <cell r="A174" t="str">
            <v>Triethylene Glycol</v>
          </cell>
          <cell r="C174">
            <v>3.1E-11</v>
          </cell>
          <cell r="D174" t="str">
            <v>T</v>
          </cell>
          <cell r="E174">
            <v>1.271E-09</v>
          </cell>
          <cell r="F174" t="str">
            <v>T</v>
          </cell>
          <cell r="G174">
            <v>4</v>
          </cell>
          <cell r="H174" t="str">
            <v>C</v>
          </cell>
          <cell r="I174">
            <v>0.062</v>
          </cell>
          <cell r="J174" t="str">
            <v>C</v>
          </cell>
          <cell r="K174">
            <v>1E-05</v>
          </cell>
          <cell r="L174" t="str">
            <v>R</v>
          </cell>
          <cell r="M174">
            <v>0.024</v>
          </cell>
          <cell r="O174">
            <v>1000000</v>
          </cell>
          <cell r="P174" t="str">
            <v>T</v>
          </cell>
          <cell r="Q174">
            <v>0.05450043893417614</v>
          </cell>
          <cell r="S174">
            <v>-1.36</v>
          </cell>
          <cell r="T174" t="str">
            <v>E</v>
          </cell>
          <cell r="U174" t="str">
            <v>NA</v>
          </cell>
          <cell r="W174" t="str">
            <v>NA</v>
          </cell>
          <cell r="Y174" t="str">
            <v>yes</v>
          </cell>
          <cell r="Z174">
            <v>0.1</v>
          </cell>
          <cell r="AA174" t="str">
            <v>D</v>
          </cell>
          <cell r="AT174" t="str">
            <v>yes</v>
          </cell>
          <cell r="AU174">
            <v>5.119757297006105E-07</v>
          </cell>
          <cell r="AV174" t="e">
            <v>#REF!</v>
          </cell>
          <cell r="AW174" t="e">
            <v>#REF!</v>
          </cell>
          <cell r="AX174" t="e">
            <v>#REF!</v>
          </cell>
          <cell r="AY174" t="e">
            <v>#REF!</v>
          </cell>
          <cell r="AZ174" t="str">
            <v>NC</v>
          </cell>
          <cell r="BA174" t="str">
            <v>NC</v>
          </cell>
          <cell r="BB174" t="str">
            <v>NC</v>
          </cell>
          <cell r="BC174" t="e">
            <v>#REF!</v>
          </cell>
          <cell r="BD174" t="e">
            <v>#REF!</v>
          </cell>
          <cell r="BE174" t="e">
            <v>#REF!</v>
          </cell>
        </row>
        <row r="176">
          <cell r="A176" t="str">
            <v>Metals</v>
          </cell>
        </row>
        <row r="177">
          <cell r="A177" t="str">
            <v>Aluminum</v>
          </cell>
          <cell r="C177" t="str">
            <v>NA</v>
          </cell>
          <cell r="E177" t="str">
            <v>NA</v>
          </cell>
          <cell r="G177" t="str">
            <v>NA</v>
          </cell>
          <cell r="I177" t="str">
            <v>NA</v>
          </cell>
          <cell r="K177" t="str">
            <v>NA</v>
          </cell>
          <cell r="M177" t="str">
            <v>NA</v>
          </cell>
          <cell r="O177" t="str">
            <v>NA</v>
          </cell>
          <cell r="S177" t="str">
            <v>NA</v>
          </cell>
          <cell r="Z177">
            <v>0.001</v>
          </cell>
          <cell r="AA177" t="str">
            <v>D</v>
          </cell>
          <cell r="AD177">
            <v>0.001</v>
          </cell>
          <cell r="AE177" t="str">
            <v>D</v>
          </cell>
          <cell r="AF177">
            <v>26.98</v>
          </cell>
          <cell r="AH177" t="str">
            <v>NA</v>
          </cell>
          <cell r="AJ177" t="str">
            <v>NA</v>
          </cell>
          <cell r="AL177" t="str">
            <v>NA</v>
          </cell>
          <cell r="AN177" t="str">
            <v>NA</v>
          </cell>
          <cell r="AP177" t="str">
            <v>NA</v>
          </cell>
          <cell r="AR177" t="str">
            <v>NA</v>
          </cell>
          <cell r="AT177" t="str">
            <v>no</v>
          </cell>
          <cell r="AU177" t="str">
            <v>NC</v>
          </cell>
          <cell r="AV177" t="str">
            <v>NC</v>
          </cell>
          <cell r="AW177" t="str">
            <v>NC</v>
          </cell>
          <cell r="AX177" t="str">
            <v>NC</v>
          </cell>
          <cell r="AY177" t="str">
            <v>NC</v>
          </cell>
          <cell r="AZ177" t="e">
            <v>#NAME?</v>
          </cell>
          <cell r="BA177" t="e">
            <v>#NAME?</v>
          </cell>
          <cell r="BB177" t="e">
            <v>#REF!</v>
          </cell>
          <cell r="BC177" t="str">
            <v>NC</v>
          </cell>
          <cell r="BD177" t="str">
            <v>NC</v>
          </cell>
          <cell r="BE177" t="str">
            <v>NC</v>
          </cell>
        </row>
        <row r="178">
          <cell r="A178" t="str">
            <v>Antimony</v>
          </cell>
          <cell r="C178" t="str">
            <v>NA</v>
          </cell>
          <cell r="E178" t="str">
            <v>NA</v>
          </cell>
          <cell r="G178" t="str">
            <v>NA</v>
          </cell>
          <cell r="I178" t="str">
            <v>NA</v>
          </cell>
          <cell r="K178" t="str">
            <v>NA</v>
          </cell>
          <cell r="M178" t="str">
            <v>NA</v>
          </cell>
          <cell r="O178" t="str">
            <v>NA</v>
          </cell>
          <cell r="S178" t="str">
            <v>NA</v>
          </cell>
          <cell r="Z178">
            <v>0.001</v>
          </cell>
          <cell r="AA178" t="str">
            <v>D</v>
          </cell>
          <cell r="AD178">
            <v>0.001</v>
          </cell>
          <cell r="AE178" t="str">
            <v>D</v>
          </cell>
          <cell r="AF178">
            <v>121.75</v>
          </cell>
          <cell r="AH178" t="str">
            <v>NA</v>
          </cell>
          <cell r="AJ178" t="str">
            <v>NA</v>
          </cell>
          <cell r="AL178" t="str">
            <v>NA</v>
          </cell>
          <cell r="AN178" t="str">
            <v>NA</v>
          </cell>
          <cell r="AP178" t="str">
            <v>NA</v>
          </cell>
          <cell r="AR178" t="str">
            <v>NA</v>
          </cell>
          <cell r="AT178" t="str">
            <v>no</v>
          </cell>
          <cell r="AU178" t="str">
            <v>NC</v>
          </cell>
          <cell r="AV178" t="str">
            <v>NC</v>
          </cell>
          <cell r="AW178" t="str">
            <v>NC</v>
          </cell>
          <cell r="AX178" t="str">
            <v>NC</v>
          </cell>
          <cell r="AY178" t="str">
            <v>NC</v>
          </cell>
          <cell r="AZ178" t="e">
            <v>#NAME?</v>
          </cell>
          <cell r="BA178" t="e">
            <v>#NAME?</v>
          </cell>
          <cell r="BB178" t="e">
            <v>#REF!</v>
          </cell>
          <cell r="BC178" t="str">
            <v>NC</v>
          </cell>
          <cell r="BD178" t="str">
            <v>NC</v>
          </cell>
          <cell r="BE178" t="str">
            <v>NC</v>
          </cell>
        </row>
        <row r="179">
          <cell r="A179" t="str">
            <v>Arsenic</v>
          </cell>
          <cell r="C179" t="str">
            <v>NA</v>
          </cell>
          <cell r="E179" t="str">
            <v>NA</v>
          </cell>
          <cell r="G179" t="str">
            <v>NA</v>
          </cell>
          <cell r="I179" t="str">
            <v>NA</v>
          </cell>
          <cell r="K179" t="str">
            <v>NA</v>
          </cell>
          <cell r="M179" t="str">
            <v>NA</v>
          </cell>
          <cell r="O179" t="str">
            <v>NA</v>
          </cell>
          <cell r="Q179">
            <v>44</v>
          </cell>
          <cell r="R179" t="str">
            <v>S</v>
          </cell>
          <cell r="S179" t="str">
            <v>NA</v>
          </cell>
          <cell r="Z179">
            <v>0.03</v>
          </cell>
          <cell r="AA179" t="str">
            <v>D</v>
          </cell>
          <cell r="AD179">
            <v>0.001</v>
          </cell>
          <cell r="AE179" t="str">
            <v>D</v>
          </cell>
          <cell r="AF179">
            <v>75</v>
          </cell>
          <cell r="AH179" t="str">
            <v>NA</v>
          </cell>
          <cell r="AJ179" t="str">
            <v>NA</v>
          </cell>
          <cell r="AL179" t="str">
            <v>NA</v>
          </cell>
          <cell r="AN179" t="str">
            <v>NA</v>
          </cell>
          <cell r="AP179" t="str">
            <v>NA</v>
          </cell>
          <cell r="AR179" t="str">
            <v>NA</v>
          </cell>
          <cell r="AT179" t="str">
            <v>no</v>
          </cell>
          <cell r="AU179" t="str">
            <v>NC</v>
          </cell>
          <cell r="AV179" t="str">
            <v>NC</v>
          </cell>
          <cell r="AW179" t="str">
            <v>NC</v>
          </cell>
          <cell r="AX179" t="str">
            <v>NC</v>
          </cell>
          <cell r="AY179" t="str">
            <v>NC</v>
          </cell>
          <cell r="AZ179" t="e">
            <v>#NAME?</v>
          </cell>
          <cell r="BA179" t="e">
            <v>#NAME?</v>
          </cell>
          <cell r="BB179" t="e">
            <v>#REF!</v>
          </cell>
          <cell r="BC179" t="str">
            <v>NC</v>
          </cell>
          <cell r="BD179" t="str">
            <v>NC</v>
          </cell>
          <cell r="BE179" t="str">
            <v>NC</v>
          </cell>
        </row>
        <row r="180">
          <cell r="A180" t="str">
            <v>Barium</v>
          </cell>
          <cell r="C180" t="str">
            <v>NA</v>
          </cell>
          <cell r="E180" t="str">
            <v>NA</v>
          </cell>
          <cell r="G180" t="str">
            <v>NA</v>
          </cell>
          <cell r="I180" t="str">
            <v>NA</v>
          </cell>
          <cell r="K180" t="str">
            <v>NA</v>
          </cell>
          <cell r="M180" t="str">
            <v>NA</v>
          </cell>
          <cell r="O180" t="str">
            <v>NA</v>
          </cell>
          <cell r="Q180" t="str">
            <v>NA</v>
          </cell>
          <cell r="S180" t="str">
            <v>NA</v>
          </cell>
          <cell r="Z180">
            <v>0.001</v>
          </cell>
          <cell r="AA180" t="str">
            <v>D</v>
          </cell>
          <cell r="AD180">
            <v>0.001</v>
          </cell>
          <cell r="AE180" t="str">
            <v>D</v>
          </cell>
          <cell r="AF180">
            <v>137</v>
          </cell>
          <cell r="AH180" t="str">
            <v>NA</v>
          </cell>
          <cell r="AJ180" t="str">
            <v>NA</v>
          </cell>
          <cell r="AL180" t="str">
            <v>NA</v>
          </cell>
          <cell r="AN180" t="str">
            <v>NA</v>
          </cell>
          <cell r="AP180" t="str">
            <v>NA</v>
          </cell>
          <cell r="AR180" t="str">
            <v>NA</v>
          </cell>
          <cell r="AT180" t="str">
            <v>no</v>
          </cell>
          <cell r="AU180" t="str">
            <v>NC</v>
          </cell>
          <cell r="AV180" t="str">
            <v>NC</v>
          </cell>
          <cell r="AW180" t="str">
            <v>NC</v>
          </cell>
          <cell r="AX180" t="str">
            <v>NC</v>
          </cell>
          <cell r="AY180" t="str">
            <v>NC</v>
          </cell>
          <cell r="AZ180" t="e">
            <v>#NAME?</v>
          </cell>
          <cell r="BA180" t="e">
            <v>#NAME?</v>
          </cell>
          <cell r="BB180" t="e">
            <v>#REF!</v>
          </cell>
          <cell r="BC180" t="str">
            <v>NC</v>
          </cell>
          <cell r="BD180" t="str">
            <v>NC</v>
          </cell>
          <cell r="BE180" t="str">
            <v>NC</v>
          </cell>
        </row>
        <row r="181">
          <cell r="A181" t="str">
            <v>Beryllium</v>
          </cell>
          <cell r="C181" t="str">
            <v>NA</v>
          </cell>
          <cell r="E181" t="str">
            <v>NA</v>
          </cell>
          <cell r="G181" t="str">
            <v>NA</v>
          </cell>
          <cell r="I181" t="str">
            <v>NA</v>
          </cell>
          <cell r="K181" t="str">
            <v>NA</v>
          </cell>
          <cell r="M181" t="str">
            <v>NA</v>
          </cell>
          <cell r="O181" t="str">
            <v>NA</v>
          </cell>
          <cell r="S181" t="str">
            <v>NA</v>
          </cell>
          <cell r="Z181">
            <v>0.001</v>
          </cell>
          <cell r="AA181" t="str">
            <v>D</v>
          </cell>
          <cell r="AD181">
            <v>0.001</v>
          </cell>
          <cell r="AE181" t="str">
            <v>D</v>
          </cell>
          <cell r="AF181">
            <v>9.012</v>
          </cell>
          <cell r="AH181" t="str">
            <v>NA</v>
          </cell>
          <cell r="AJ181" t="str">
            <v>NA</v>
          </cell>
          <cell r="AL181" t="str">
            <v>NA</v>
          </cell>
          <cell r="AN181" t="str">
            <v>NA</v>
          </cell>
          <cell r="AP181" t="str">
            <v>NA</v>
          </cell>
          <cell r="AR181" t="str">
            <v>NA</v>
          </cell>
          <cell r="AT181" t="str">
            <v>no</v>
          </cell>
          <cell r="AU181" t="str">
            <v>NC</v>
          </cell>
          <cell r="AV181" t="str">
            <v>NC</v>
          </cell>
          <cell r="AW181" t="str">
            <v>NC</v>
          </cell>
          <cell r="AX181" t="str">
            <v>NC</v>
          </cell>
          <cell r="AY181" t="str">
            <v>NC</v>
          </cell>
          <cell r="AZ181" t="e">
            <v>#NAME?</v>
          </cell>
          <cell r="BA181" t="e">
            <v>#NAME?</v>
          </cell>
          <cell r="BB181" t="e">
            <v>#REF!</v>
          </cell>
          <cell r="BC181" t="str">
            <v>NC</v>
          </cell>
          <cell r="BD181" t="str">
            <v>NC</v>
          </cell>
          <cell r="BE181" t="str">
            <v>NC</v>
          </cell>
        </row>
        <row r="182">
          <cell r="A182" t="str">
            <v>Cadmium, soil</v>
          </cell>
          <cell r="C182" t="str">
            <v>NA</v>
          </cell>
          <cell r="E182" t="str">
            <v>NA</v>
          </cell>
          <cell r="G182" t="str">
            <v>NA</v>
          </cell>
          <cell r="I182" t="str">
            <v>NA</v>
          </cell>
          <cell r="K182" t="str">
            <v>NA</v>
          </cell>
          <cell r="M182" t="str">
            <v>NA</v>
          </cell>
          <cell r="O182" t="str">
            <v>NA</v>
          </cell>
          <cell r="Q182">
            <v>81</v>
          </cell>
          <cell r="R182" t="str">
            <v>S</v>
          </cell>
          <cell r="S182" t="str">
            <v>NA</v>
          </cell>
          <cell r="U182">
            <v>0.005</v>
          </cell>
          <cell r="W182">
            <v>1</v>
          </cell>
          <cell r="Y182" t="str">
            <v>no</v>
          </cell>
          <cell r="Z182">
            <v>0.001</v>
          </cell>
          <cell r="AA182" t="str">
            <v>D</v>
          </cell>
          <cell r="AD182">
            <v>0.001</v>
          </cell>
          <cell r="AE182" t="str">
            <v>D</v>
          </cell>
          <cell r="AF182">
            <v>112</v>
          </cell>
          <cell r="AH182" t="str">
            <v>NA</v>
          </cell>
          <cell r="AJ182" t="str">
            <v>NA</v>
          </cell>
          <cell r="AL182" t="str">
            <v>NA</v>
          </cell>
          <cell r="AN182" t="str">
            <v>NA</v>
          </cell>
          <cell r="AP182" t="str">
            <v>NA</v>
          </cell>
          <cell r="AR182" t="str">
            <v>NA</v>
          </cell>
          <cell r="AT182" t="str">
            <v>no</v>
          </cell>
          <cell r="AU182" t="str">
            <v>NC</v>
          </cell>
          <cell r="AV182" t="str">
            <v>NC</v>
          </cell>
          <cell r="AW182" t="str">
            <v>NC</v>
          </cell>
          <cell r="AX182" t="str">
            <v>NC</v>
          </cell>
          <cell r="AY182" t="str">
            <v>NC</v>
          </cell>
          <cell r="AZ182" t="e">
            <v>#NAME?</v>
          </cell>
          <cell r="BA182" t="e">
            <v>#NAME?</v>
          </cell>
          <cell r="BB182" t="e">
            <v>#REF!</v>
          </cell>
          <cell r="BC182" t="str">
            <v>NC</v>
          </cell>
          <cell r="BD182" t="str">
            <v>NC</v>
          </cell>
          <cell r="BE182" t="str">
            <v>NC</v>
          </cell>
        </row>
        <row r="183">
          <cell r="A183" t="str">
            <v>Cadmium, water</v>
          </cell>
          <cell r="C183" t="str">
            <v>NA</v>
          </cell>
          <cell r="E183" t="str">
            <v>NA</v>
          </cell>
          <cell r="G183" t="str">
            <v>NA</v>
          </cell>
          <cell r="I183" t="str">
            <v>NA</v>
          </cell>
          <cell r="K183" t="str">
            <v>NA</v>
          </cell>
          <cell r="M183" t="str">
            <v>NA</v>
          </cell>
          <cell r="O183" t="str">
            <v>NA</v>
          </cell>
          <cell r="Q183">
            <v>81</v>
          </cell>
          <cell r="R183" t="str">
            <v>S</v>
          </cell>
          <cell r="S183" t="str">
            <v>NA</v>
          </cell>
          <cell r="U183">
            <v>0.005</v>
          </cell>
          <cell r="W183">
            <v>1</v>
          </cell>
          <cell r="Y183" t="str">
            <v>no</v>
          </cell>
          <cell r="Z183">
            <v>0.001</v>
          </cell>
          <cell r="AA183" t="str">
            <v>D</v>
          </cell>
          <cell r="AD183">
            <v>0.001</v>
          </cell>
          <cell r="AE183" t="str">
            <v>D</v>
          </cell>
          <cell r="AF183">
            <v>112</v>
          </cell>
          <cell r="AH183" t="str">
            <v>NA</v>
          </cell>
          <cell r="AJ183" t="str">
            <v>NA</v>
          </cell>
          <cell r="AL183" t="str">
            <v>NA</v>
          </cell>
          <cell r="AN183" t="str">
            <v>NA</v>
          </cell>
          <cell r="AP183" t="str">
            <v>NA</v>
          </cell>
          <cell r="AR183" t="str">
            <v>NA</v>
          </cell>
          <cell r="AT183" t="str">
            <v>no</v>
          </cell>
          <cell r="AU183" t="str">
            <v>NC</v>
          </cell>
          <cell r="AV183" t="str">
            <v>NC</v>
          </cell>
          <cell r="AW183" t="str">
            <v>NC</v>
          </cell>
          <cell r="AX183" t="str">
            <v>NC</v>
          </cell>
          <cell r="AY183" t="str">
            <v>NC</v>
          </cell>
          <cell r="AZ183" t="e">
            <v>#NAME?</v>
          </cell>
          <cell r="BA183" t="e">
            <v>#NAME?</v>
          </cell>
          <cell r="BB183" t="e">
            <v>#REF!</v>
          </cell>
          <cell r="BC183" t="str">
            <v>NC</v>
          </cell>
          <cell r="BD183" t="str">
            <v>NC</v>
          </cell>
          <cell r="BE183" t="str">
            <v>NC</v>
          </cell>
        </row>
        <row r="184">
          <cell r="A184" t="str">
            <v>Chromium, Trivalent</v>
          </cell>
          <cell r="C184" t="str">
            <v>NA</v>
          </cell>
          <cell r="E184" t="str">
            <v>NA</v>
          </cell>
          <cell r="G184" t="str">
            <v>NA</v>
          </cell>
          <cell r="I184" t="str">
            <v>NA</v>
          </cell>
          <cell r="K184" t="str">
            <v>NA</v>
          </cell>
          <cell r="M184" t="str">
            <v>NA</v>
          </cell>
          <cell r="O184" t="str">
            <v>NA</v>
          </cell>
          <cell r="Q184">
            <v>16</v>
          </cell>
          <cell r="R184" t="str">
            <v>S</v>
          </cell>
          <cell r="S184" t="str">
            <v>NA</v>
          </cell>
          <cell r="Z184">
            <v>0.001</v>
          </cell>
          <cell r="AA184" t="str">
            <v>D</v>
          </cell>
          <cell r="AD184">
            <v>0.001</v>
          </cell>
          <cell r="AE184" t="str">
            <v>D</v>
          </cell>
          <cell r="AF184">
            <v>52</v>
          </cell>
          <cell r="AH184" t="str">
            <v>NA</v>
          </cell>
          <cell r="AJ184" t="str">
            <v>NA</v>
          </cell>
          <cell r="AL184" t="str">
            <v>NA</v>
          </cell>
          <cell r="AN184" t="str">
            <v>NA</v>
          </cell>
          <cell r="AP184" t="str">
            <v>NA</v>
          </cell>
          <cell r="AR184" t="str">
            <v>NA</v>
          </cell>
          <cell r="AT184" t="str">
            <v>no</v>
          </cell>
          <cell r="AU184" t="str">
            <v>NC</v>
          </cell>
          <cell r="AV184" t="str">
            <v>NC</v>
          </cell>
          <cell r="AW184" t="str">
            <v>NC</v>
          </cell>
          <cell r="AX184" t="str">
            <v>NC</v>
          </cell>
          <cell r="AY184" t="str">
            <v>NC</v>
          </cell>
          <cell r="AZ184" t="e">
            <v>#NAME?</v>
          </cell>
          <cell r="BA184" t="e">
            <v>#NAME?</v>
          </cell>
          <cell r="BB184" t="e">
            <v>#REF!</v>
          </cell>
          <cell r="BC184" t="str">
            <v>NC</v>
          </cell>
          <cell r="BD184" t="str">
            <v>NC</v>
          </cell>
          <cell r="BE184" t="str">
            <v>NC</v>
          </cell>
        </row>
        <row r="185">
          <cell r="A185" t="str">
            <v>Chromium, Hexavalent</v>
          </cell>
          <cell r="C185" t="str">
            <v>NA</v>
          </cell>
          <cell r="E185" t="str">
            <v>NA</v>
          </cell>
          <cell r="G185" t="str">
            <v>NA</v>
          </cell>
          <cell r="I185" t="str">
            <v>NA</v>
          </cell>
          <cell r="K185" t="str">
            <v>NA</v>
          </cell>
          <cell r="M185" t="str">
            <v>NA</v>
          </cell>
          <cell r="O185" t="str">
            <v>NA</v>
          </cell>
          <cell r="Q185">
            <v>16</v>
          </cell>
          <cell r="R185" t="str">
            <v>S</v>
          </cell>
          <cell r="S185" t="str">
            <v>NA</v>
          </cell>
          <cell r="U185">
            <v>0.1</v>
          </cell>
          <cell r="W185">
            <v>5</v>
          </cell>
          <cell r="Y185" t="str">
            <v>no</v>
          </cell>
          <cell r="Z185">
            <v>0.001</v>
          </cell>
          <cell r="AA185" t="str">
            <v>D</v>
          </cell>
          <cell r="AD185">
            <v>0.002</v>
          </cell>
          <cell r="AE185" t="str">
            <v>D</v>
          </cell>
          <cell r="AF185">
            <v>52</v>
          </cell>
          <cell r="AH185" t="str">
            <v>NA</v>
          </cell>
          <cell r="AJ185" t="str">
            <v>NA</v>
          </cell>
          <cell r="AL185" t="str">
            <v>NA</v>
          </cell>
          <cell r="AN185" t="str">
            <v>NA</v>
          </cell>
          <cell r="AP185" t="str">
            <v>NA</v>
          </cell>
          <cell r="AR185" t="str">
            <v>NA</v>
          </cell>
          <cell r="AT185" t="str">
            <v>no</v>
          </cell>
          <cell r="AU185" t="str">
            <v>NC</v>
          </cell>
          <cell r="AV185" t="str">
            <v>NC</v>
          </cell>
          <cell r="AW185" t="str">
            <v>NC</v>
          </cell>
          <cell r="AX185" t="str">
            <v>NC</v>
          </cell>
          <cell r="AY185" t="str">
            <v>NC</v>
          </cell>
          <cell r="AZ185" t="e">
            <v>#NAME?</v>
          </cell>
          <cell r="BA185" t="e">
            <v>#NAME?</v>
          </cell>
          <cell r="BB185" t="e">
            <v>#REF!</v>
          </cell>
          <cell r="BC185" t="str">
            <v>NC</v>
          </cell>
          <cell r="BD185" t="str">
            <v>NC</v>
          </cell>
          <cell r="BE185" t="str">
            <v>NC</v>
          </cell>
        </row>
        <row r="186">
          <cell r="A186" t="str">
            <v>Chromium</v>
          </cell>
          <cell r="C186" t="str">
            <v>NA</v>
          </cell>
          <cell r="E186" t="str">
            <v>NA</v>
          </cell>
          <cell r="G186" t="str">
            <v>NA</v>
          </cell>
          <cell r="I186" t="str">
            <v>NA</v>
          </cell>
          <cell r="K186" t="str">
            <v>NA</v>
          </cell>
          <cell r="M186" t="str">
            <v>NA</v>
          </cell>
          <cell r="O186" t="str">
            <v>NA</v>
          </cell>
          <cell r="Q186">
            <v>16</v>
          </cell>
          <cell r="R186" t="str">
            <v>S</v>
          </cell>
          <cell r="S186" t="str">
            <v>NA</v>
          </cell>
          <cell r="U186">
            <v>0.1</v>
          </cell>
          <cell r="W186">
            <v>5</v>
          </cell>
          <cell r="Y186" t="str">
            <v>no</v>
          </cell>
          <cell r="Z186">
            <v>0.001</v>
          </cell>
          <cell r="AA186" t="str">
            <v>D</v>
          </cell>
          <cell r="AD186">
            <v>0.002</v>
          </cell>
          <cell r="AE186" t="str">
            <v>D</v>
          </cell>
          <cell r="AF186">
            <v>52</v>
          </cell>
          <cell r="AH186" t="str">
            <v>NA</v>
          </cell>
          <cell r="AJ186" t="str">
            <v>NA</v>
          </cell>
          <cell r="AL186" t="str">
            <v>NA</v>
          </cell>
          <cell r="AN186" t="str">
            <v>NA</v>
          </cell>
          <cell r="AP186" t="str">
            <v>NA</v>
          </cell>
          <cell r="AR186" t="str">
            <v>NA</v>
          </cell>
          <cell r="AT186" t="str">
            <v>no</v>
          </cell>
          <cell r="AU186" t="str">
            <v>NC</v>
          </cell>
          <cell r="AV186" t="str">
            <v>NC</v>
          </cell>
          <cell r="AW186" t="str">
            <v>NC</v>
          </cell>
          <cell r="AX186" t="str">
            <v>NC</v>
          </cell>
          <cell r="AY186" t="str">
            <v>NC</v>
          </cell>
          <cell r="AZ186" t="e">
            <v>#NAME?</v>
          </cell>
          <cell r="BA186" t="e">
            <v>#NAME?</v>
          </cell>
          <cell r="BB186" t="e">
            <v>#REF!</v>
          </cell>
          <cell r="BC186" t="str">
            <v>NC</v>
          </cell>
          <cell r="BD186" t="str">
            <v>NC</v>
          </cell>
          <cell r="BE186" t="str">
            <v>NC</v>
          </cell>
        </row>
        <row r="187">
          <cell r="A187" t="str">
            <v>Cobalt</v>
          </cell>
          <cell r="C187" t="str">
            <v>NA</v>
          </cell>
          <cell r="E187" t="str">
            <v>NA</v>
          </cell>
          <cell r="G187" t="str">
            <v>NA</v>
          </cell>
          <cell r="I187" t="str">
            <v>NA</v>
          </cell>
          <cell r="K187" t="str">
            <v>NA</v>
          </cell>
          <cell r="M187" t="str">
            <v>NA</v>
          </cell>
          <cell r="O187" t="str">
            <v>NA</v>
          </cell>
          <cell r="S187" t="str">
            <v>NA</v>
          </cell>
          <cell r="Z187">
            <v>0.001</v>
          </cell>
          <cell r="AA187" t="str">
            <v>D</v>
          </cell>
          <cell r="AD187">
            <v>0.0004</v>
          </cell>
          <cell r="AE187" t="str">
            <v>D</v>
          </cell>
          <cell r="AF187">
            <v>58.9332</v>
          </cell>
          <cell r="AH187" t="str">
            <v>NA</v>
          </cell>
          <cell r="AJ187" t="str">
            <v>NA</v>
          </cell>
          <cell r="AL187" t="str">
            <v>NA</v>
          </cell>
          <cell r="AN187" t="str">
            <v>NA</v>
          </cell>
          <cell r="AP187" t="str">
            <v>NA</v>
          </cell>
          <cell r="AR187" t="str">
            <v>NA</v>
          </cell>
          <cell r="AT187" t="str">
            <v>no</v>
          </cell>
          <cell r="AU187" t="str">
            <v>NC</v>
          </cell>
          <cell r="AV187" t="str">
            <v>NC</v>
          </cell>
          <cell r="AW187" t="str">
            <v>NC</v>
          </cell>
          <cell r="AX187" t="str">
            <v>NC</v>
          </cell>
          <cell r="AY187" t="str">
            <v>NC</v>
          </cell>
          <cell r="AZ187" t="e">
            <v>#NAME?</v>
          </cell>
          <cell r="BA187" t="e">
            <v>#NAME?</v>
          </cell>
          <cell r="BB187" t="e">
            <v>#REF!</v>
          </cell>
          <cell r="BC187" t="str">
            <v>NC</v>
          </cell>
          <cell r="BD187" t="str">
            <v>NC</v>
          </cell>
          <cell r="BE187" t="str">
            <v>NC</v>
          </cell>
        </row>
        <row r="188">
          <cell r="A188" t="str">
            <v>Copper</v>
          </cell>
          <cell r="C188" t="str">
            <v>NA</v>
          </cell>
          <cell r="E188" t="str">
            <v>NA</v>
          </cell>
          <cell r="G188" t="str">
            <v>NA</v>
          </cell>
          <cell r="I188" t="str">
            <v>NA</v>
          </cell>
          <cell r="K188" t="str">
            <v>NA</v>
          </cell>
          <cell r="M188" t="str">
            <v>NA</v>
          </cell>
          <cell r="O188" t="str">
            <v>NA</v>
          </cell>
          <cell r="S188" t="str">
            <v>NA</v>
          </cell>
          <cell r="Z188">
            <v>0.001</v>
          </cell>
          <cell r="AA188" t="str">
            <v>D</v>
          </cell>
          <cell r="AD188">
            <v>0.001</v>
          </cell>
          <cell r="AE188" t="str">
            <v>D</v>
          </cell>
          <cell r="AF188">
            <v>63.546</v>
          </cell>
          <cell r="AH188" t="str">
            <v>NA</v>
          </cell>
          <cell r="AJ188" t="str">
            <v>NA</v>
          </cell>
          <cell r="AL188" t="str">
            <v>NA</v>
          </cell>
          <cell r="AN188" t="str">
            <v>NA</v>
          </cell>
          <cell r="AP188" t="str">
            <v>NA</v>
          </cell>
          <cell r="AR188" t="str">
            <v>NA</v>
          </cell>
          <cell r="AT188" t="str">
            <v>no</v>
          </cell>
          <cell r="AU188" t="str">
            <v>NC</v>
          </cell>
          <cell r="AV188" t="str">
            <v>NC</v>
          </cell>
          <cell r="AW188" t="str">
            <v>NC</v>
          </cell>
          <cell r="AX188" t="str">
            <v>NC</v>
          </cell>
          <cell r="AY188" t="str">
            <v>NC</v>
          </cell>
          <cell r="AZ188" t="e">
            <v>#NAME?</v>
          </cell>
          <cell r="BA188" t="e">
            <v>#NAME?</v>
          </cell>
          <cell r="BB188" t="e">
            <v>#REF!</v>
          </cell>
          <cell r="BC188" t="str">
            <v>NC</v>
          </cell>
          <cell r="BD188" t="str">
            <v>NC</v>
          </cell>
          <cell r="BE188" t="str">
            <v>NC</v>
          </cell>
        </row>
        <row r="189">
          <cell r="A189" t="str">
            <v>Hafnium</v>
          </cell>
          <cell r="C189" t="str">
            <v>NA</v>
          </cell>
          <cell r="E189" t="str">
            <v>NA</v>
          </cell>
          <cell r="G189" t="str">
            <v>NA</v>
          </cell>
          <cell r="I189" t="str">
            <v>NA</v>
          </cell>
          <cell r="K189" t="str">
            <v>NA</v>
          </cell>
          <cell r="M189" t="str">
            <v>NA</v>
          </cell>
          <cell r="O189" t="str">
            <v>NA</v>
          </cell>
          <cell r="S189" t="str">
            <v>NA</v>
          </cell>
          <cell r="Z189">
            <v>0.001</v>
          </cell>
          <cell r="AA189" t="str">
            <v>D</v>
          </cell>
          <cell r="AD189">
            <v>0.001</v>
          </cell>
          <cell r="AE189" t="str">
            <v>D</v>
          </cell>
          <cell r="AF189">
            <v>178.49</v>
          </cell>
          <cell r="AH189" t="str">
            <v>NA</v>
          </cell>
          <cell r="AJ189" t="str">
            <v>NA</v>
          </cell>
          <cell r="AL189" t="str">
            <v>NA</v>
          </cell>
          <cell r="AN189" t="str">
            <v>NA</v>
          </cell>
          <cell r="AP189" t="str">
            <v>NA</v>
          </cell>
          <cell r="AR189" t="str">
            <v>NA</v>
          </cell>
          <cell r="AT189" t="str">
            <v>no</v>
          </cell>
          <cell r="AU189" t="str">
            <v>NC</v>
          </cell>
          <cell r="AV189" t="str">
            <v>NC</v>
          </cell>
          <cell r="AW189" t="str">
            <v>NC</v>
          </cell>
          <cell r="AX189" t="str">
            <v>NC</v>
          </cell>
          <cell r="AY189" t="str">
            <v>NC</v>
          </cell>
          <cell r="AZ189" t="e">
            <v>#NAME?</v>
          </cell>
          <cell r="BA189" t="e">
            <v>#NAME?</v>
          </cell>
          <cell r="BB189" t="e">
            <v>#REF!</v>
          </cell>
          <cell r="BC189" t="str">
            <v>NC</v>
          </cell>
          <cell r="BD189" t="str">
            <v>NC</v>
          </cell>
          <cell r="BE189" t="str">
            <v>NC</v>
          </cell>
        </row>
        <row r="190">
          <cell r="A190" t="str">
            <v>Iron</v>
          </cell>
          <cell r="C190" t="str">
            <v>NA</v>
          </cell>
          <cell r="E190" t="str">
            <v>NA</v>
          </cell>
          <cell r="G190" t="str">
            <v>NA</v>
          </cell>
          <cell r="I190" t="str">
            <v>NA</v>
          </cell>
          <cell r="K190" t="str">
            <v>NA</v>
          </cell>
          <cell r="M190" t="str">
            <v>NA</v>
          </cell>
          <cell r="O190" t="str">
            <v>NA</v>
          </cell>
          <cell r="S190" t="str">
            <v>NA</v>
          </cell>
          <cell r="Z190">
            <v>0.001</v>
          </cell>
          <cell r="AA190" t="str">
            <v>D</v>
          </cell>
          <cell r="AD190">
            <v>0.001</v>
          </cell>
          <cell r="AE190" t="str">
            <v>D</v>
          </cell>
          <cell r="AF190">
            <v>55.845</v>
          </cell>
          <cell r="AH190" t="str">
            <v>NA</v>
          </cell>
          <cell r="AJ190" t="str">
            <v>NA</v>
          </cell>
          <cell r="AL190" t="str">
            <v>NA</v>
          </cell>
          <cell r="AN190" t="str">
            <v>NA</v>
          </cell>
          <cell r="AP190" t="str">
            <v>NA</v>
          </cell>
          <cell r="AR190" t="str">
            <v>NA</v>
          </cell>
          <cell r="AT190" t="str">
            <v>no</v>
          </cell>
          <cell r="AU190" t="str">
            <v>NC</v>
          </cell>
          <cell r="AV190" t="str">
            <v>NC</v>
          </cell>
          <cell r="AW190" t="str">
            <v>NC</v>
          </cell>
          <cell r="AX190" t="str">
            <v>NC</v>
          </cell>
          <cell r="AY190" t="str">
            <v>NC</v>
          </cell>
          <cell r="AZ190" t="e">
            <v>#NAME?</v>
          </cell>
          <cell r="BA190" t="e">
            <v>#NAME?</v>
          </cell>
          <cell r="BB190" t="e">
            <v>#REF!</v>
          </cell>
          <cell r="BC190" t="str">
            <v>NC</v>
          </cell>
          <cell r="BD190" t="str">
            <v>NC</v>
          </cell>
          <cell r="BE190" t="str">
            <v>NC</v>
          </cell>
        </row>
        <row r="191">
          <cell r="A191" t="str">
            <v>Lead</v>
          </cell>
          <cell r="C191" t="str">
            <v>NA</v>
          </cell>
          <cell r="E191" t="str">
            <v>NA</v>
          </cell>
          <cell r="G191" t="str">
            <v>NA</v>
          </cell>
          <cell r="I191" t="str">
            <v>NA</v>
          </cell>
          <cell r="K191" t="str">
            <v>NA</v>
          </cell>
          <cell r="M191" t="str">
            <v>NA</v>
          </cell>
          <cell r="O191" t="str">
            <v>NA</v>
          </cell>
          <cell r="Q191">
            <v>49</v>
          </cell>
          <cell r="R191" t="str">
            <v>S</v>
          </cell>
          <cell r="S191" t="str">
            <v>NA</v>
          </cell>
          <cell r="U191">
            <v>0.05</v>
          </cell>
          <cell r="W191">
            <v>5</v>
          </cell>
          <cell r="Y191" t="str">
            <v>no</v>
          </cell>
          <cell r="Z191">
            <v>0.001</v>
          </cell>
          <cell r="AA191" t="str">
            <v>D</v>
          </cell>
          <cell r="AD191">
            <v>0.0001</v>
          </cell>
          <cell r="AE191" t="str">
            <v>D</v>
          </cell>
          <cell r="AF191">
            <v>207</v>
          </cell>
          <cell r="AH191" t="str">
            <v>NA</v>
          </cell>
          <cell r="AJ191" t="str">
            <v>NA</v>
          </cell>
          <cell r="AL191" t="str">
            <v>NA</v>
          </cell>
          <cell r="AN191" t="str">
            <v>NA</v>
          </cell>
          <cell r="AP191" t="str">
            <v>NA</v>
          </cell>
          <cell r="AR191" t="str">
            <v>NA</v>
          </cell>
          <cell r="AT191" t="str">
            <v>no</v>
          </cell>
          <cell r="AU191" t="str">
            <v>NC</v>
          </cell>
          <cell r="AV191" t="str">
            <v>NC</v>
          </cell>
          <cell r="AW191" t="str">
            <v>NC</v>
          </cell>
          <cell r="AX191" t="str">
            <v>NC</v>
          </cell>
          <cell r="AY191" t="str">
            <v>NC</v>
          </cell>
          <cell r="AZ191" t="e">
            <v>#NAME?</v>
          </cell>
          <cell r="BA191" t="e">
            <v>#NAME?</v>
          </cell>
          <cell r="BB191" t="e">
            <v>#REF!</v>
          </cell>
          <cell r="BC191" t="str">
            <v>NC</v>
          </cell>
          <cell r="BD191" t="str">
            <v>NC</v>
          </cell>
          <cell r="BE191" t="str">
            <v>NC</v>
          </cell>
        </row>
        <row r="192">
          <cell r="A192" t="str">
            <v>Manganese</v>
          </cell>
          <cell r="C192" t="str">
            <v>NA</v>
          </cell>
          <cell r="E192" t="str">
            <v>NA</v>
          </cell>
          <cell r="G192" t="str">
            <v>NA</v>
          </cell>
          <cell r="I192" t="str">
            <v>NA</v>
          </cell>
          <cell r="K192" t="str">
            <v>NA</v>
          </cell>
          <cell r="M192" t="str">
            <v>NA</v>
          </cell>
          <cell r="O192" t="str">
            <v>NA</v>
          </cell>
          <cell r="Q192" t="str">
            <v>NA</v>
          </cell>
          <cell r="S192" t="str">
            <v>NA</v>
          </cell>
          <cell r="Z192">
            <v>0.001</v>
          </cell>
          <cell r="AA192" t="str">
            <v>D</v>
          </cell>
          <cell r="AD192">
            <v>0.001</v>
          </cell>
          <cell r="AE192" t="str">
            <v>D</v>
          </cell>
          <cell r="AF192">
            <v>55</v>
          </cell>
          <cell r="AH192" t="str">
            <v>NA</v>
          </cell>
          <cell r="AJ192" t="str">
            <v>NA</v>
          </cell>
          <cell r="AL192" t="str">
            <v>NA</v>
          </cell>
          <cell r="AN192" t="str">
            <v>NA</v>
          </cell>
          <cell r="AP192" t="str">
            <v>NA</v>
          </cell>
          <cell r="AR192" t="str">
            <v>NA</v>
          </cell>
          <cell r="AT192" t="str">
            <v>no</v>
          </cell>
          <cell r="AU192" t="str">
            <v>NC</v>
          </cell>
          <cell r="AV192" t="str">
            <v>NC</v>
          </cell>
          <cell r="AW192" t="str">
            <v>NC</v>
          </cell>
          <cell r="AX192" t="str">
            <v>NC</v>
          </cell>
          <cell r="AY192" t="str">
            <v>NC</v>
          </cell>
          <cell r="AZ192" t="e">
            <v>#NAME?</v>
          </cell>
          <cell r="BA192" t="e">
            <v>#NAME?</v>
          </cell>
          <cell r="BB192" t="e">
            <v>#REF!</v>
          </cell>
          <cell r="BC192" t="str">
            <v>NC</v>
          </cell>
          <cell r="BD192" t="str">
            <v>NC</v>
          </cell>
          <cell r="BE192" t="str">
            <v>NC</v>
          </cell>
        </row>
        <row r="193">
          <cell r="A193" t="str">
            <v>Mercury</v>
          </cell>
          <cell r="C193" t="str">
            <v>NA</v>
          </cell>
          <cell r="E193" t="str">
            <v>NA</v>
          </cell>
          <cell r="G193" t="str">
            <v>NA</v>
          </cell>
          <cell r="I193" t="str">
            <v>NA</v>
          </cell>
          <cell r="K193" t="str">
            <v>NA</v>
          </cell>
          <cell r="M193" t="str">
            <v>NA</v>
          </cell>
          <cell r="O193" t="str">
            <v>NA</v>
          </cell>
          <cell r="Q193">
            <v>5500</v>
          </cell>
          <cell r="R193" t="str">
            <v>S</v>
          </cell>
          <cell r="S193" t="str">
            <v>NA</v>
          </cell>
          <cell r="Z193">
            <v>0.001</v>
          </cell>
          <cell r="AA193" t="str">
            <v>D</v>
          </cell>
          <cell r="AD193">
            <v>0.001</v>
          </cell>
          <cell r="AE193" t="str">
            <v>D</v>
          </cell>
          <cell r="AF193">
            <v>201</v>
          </cell>
          <cell r="AH193" t="str">
            <v>NA</v>
          </cell>
          <cell r="AJ193" t="str">
            <v>NA</v>
          </cell>
          <cell r="AL193" t="str">
            <v>NA</v>
          </cell>
          <cell r="AN193" t="str">
            <v>NA</v>
          </cell>
          <cell r="AP193" t="str">
            <v>NA</v>
          </cell>
          <cell r="AR193" t="str">
            <v>NA</v>
          </cell>
          <cell r="AT193" t="str">
            <v>no</v>
          </cell>
          <cell r="AU193" t="str">
            <v>NC</v>
          </cell>
          <cell r="AV193" t="str">
            <v>NC</v>
          </cell>
          <cell r="AW193" t="str">
            <v>NC</v>
          </cell>
          <cell r="AX193" t="str">
            <v>NC</v>
          </cell>
          <cell r="AY193" t="str">
            <v>NC</v>
          </cell>
          <cell r="AZ193" t="e">
            <v>#NAME?</v>
          </cell>
          <cell r="BA193" t="e">
            <v>#NAME?</v>
          </cell>
          <cell r="BB193" t="e">
            <v>#REF!</v>
          </cell>
          <cell r="BC193" t="str">
            <v>NC</v>
          </cell>
          <cell r="BD193" t="str">
            <v>NC</v>
          </cell>
          <cell r="BE193" t="str">
            <v>NC</v>
          </cell>
        </row>
        <row r="194">
          <cell r="A194" t="str">
            <v>Nickel</v>
          </cell>
          <cell r="C194" t="str">
            <v>NA</v>
          </cell>
          <cell r="E194" t="str">
            <v>NA</v>
          </cell>
          <cell r="G194" t="str">
            <v>NA</v>
          </cell>
          <cell r="I194" t="str">
            <v>NA</v>
          </cell>
          <cell r="K194" t="str">
            <v>NA</v>
          </cell>
          <cell r="M194" t="str">
            <v>NA</v>
          </cell>
          <cell r="O194" t="str">
            <v>NA</v>
          </cell>
          <cell r="Q194">
            <v>47</v>
          </cell>
          <cell r="R194" t="str">
            <v>S</v>
          </cell>
          <cell r="S194" t="str">
            <v>NA</v>
          </cell>
          <cell r="Z194">
            <v>0.001</v>
          </cell>
          <cell r="AA194" t="str">
            <v>D</v>
          </cell>
          <cell r="AD194">
            <v>0.0002</v>
          </cell>
          <cell r="AE194" t="str">
            <v>D</v>
          </cell>
          <cell r="AF194">
            <v>59</v>
          </cell>
          <cell r="AH194" t="str">
            <v>NA</v>
          </cell>
          <cell r="AJ194" t="str">
            <v>NA</v>
          </cell>
          <cell r="AL194" t="str">
            <v>NA</v>
          </cell>
          <cell r="AN194" t="str">
            <v>NA</v>
          </cell>
          <cell r="AP194" t="str">
            <v>NA</v>
          </cell>
          <cell r="AR194" t="str">
            <v>NA</v>
          </cell>
          <cell r="AT194" t="str">
            <v>no</v>
          </cell>
          <cell r="AU194" t="str">
            <v>NC</v>
          </cell>
          <cell r="AV194" t="str">
            <v>NC</v>
          </cell>
          <cell r="AW194" t="str">
            <v>NC</v>
          </cell>
          <cell r="AX194" t="str">
            <v>NC</v>
          </cell>
          <cell r="AY194" t="str">
            <v>NC</v>
          </cell>
          <cell r="AZ194" t="e">
            <v>#NAME?</v>
          </cell>
          <cell r="BA194" t="e">
            <v>#NAME?</v>
          </cell>
          <cell r="BB194" t="e">
            <v>#REF!</v>
          </cell>
          <cell r="BC194" t="str">
            <v>NC</v>
          </cell>
          <cell r="BD194" t="str">
            <v>NC</v>
          </cell>
          <cell r="BE194" t="str">
            <v>NC</v>
          </cell>
        </row>
        <row r="195">
          <cell r="A195" t="str">
            <v>Selenium</v>
          </cell>
          <cell r="C195" t="str">
            <v>NA</v>
          </cell>
          <cell r="E195" t="str">
            <v>NA</v>
          </cell>
          <cell r="G195" t="str">
            <v>NA</v>
          </cell>
          <cell r="I195" t="str">
            <v>NA</v>
          </cell>
          <cell r="K195" t="str">
            <v>NA</v>
          </cell>
          <cell r="M195" t="str">
            <v>NA</v>
          </cell>
          <cell r="O195" t="str">
            <v>NA</v>
          </cell>
          <cell r="S195" t="str">
            <v>NA</v>
          </cell>
          <cell r="Z195">
            <v>0.001</v>
          </cell>
          <cell r="AA195" t="str">
            <v>D</v>
          </cell>
          <cell r="AD195">
            <v>0.001</v>
          </cell>
          <cell r="AE195" t="str">
            <v>D</v>
          </cell>
          <cell r="AF195">
            <v>78.96</v>
          </cell>
          <cell r="AH195" t="str">
            <v>NA</v>
          </cell>
          <cell r="AJ195" t="str">
            <v>NA</v>
          </cell>
          <cell r="AL195" t="str">
            <v>NA</v>
          </cell>
          <cell r="AN195" t="str">
            <v>NA</v>
          </cell>
          <cell r="AP195" t="str">
            <v>NA</v>
          </cell>
          <cell r="AR195" t="str">
            <v>NA</v>
          </cell>
          <cell r="AT195" t="str">
            <v>no</v>
          </cell>
          <cell r="AU195" t="str">
            <v>NC</v>
          </cell>
          <cell r="AV195" t="str">
            <v>NC</v>
          </cell>
          <cell r="AW195" t="str">
            <v>NC</v>
          </cell>
          <cell r="AX195" t="str">
            <v>NC</v>
          </cell>
          <cell r="AY195" t="str">
            <v>NC</v>
          </cell>
          <cell r="AZ195" t="e">
            <v>#NAME?</v>
          </cell>
          <cell r="BA195" t="e">
            <v>#NAME?</v>
          </cell>
          <cell r="BB195" t="e">
            <v>#REF!</v>
          </cell>
          <cell r="BC195" t="str">
            <v>NC</v>
          </cell>
          <cell r="BD195" t="str">
            <v>NC</v>
          </cell>
          <cell r="BE195" t="str">
            <v>NC</v>
          </cell>
        </row>
        <row r="196">
          <cell r="A196" t="str">
            <v>Silver</v>
          </cell>
          <cell r="C196" t="str">
            <v>NA</v>
          </cell>
          <cell r="E196" t="str">
            <v>NA</v>
          </cell>
          <cell r="G196" t="str">
            <v>NA</v>
          </cell>
          <cell r="I196" t="str">
            <v>NA</v>
          </cell>
          <cell r="K196" t="str">
            <v>NA</v>
          </cell>
          <cell r="M196" t="str">
            <v>NA</v>
          </cell>
          <cell r="O196" t="str">
            <v>NA</v>
          </cell>
          <cell r="S196" t="str">
            <v>NA</v>
          </cell>
          <cell r="Z196">
            <v>0.001</v>
          </cell>
          <cell r="AA196" t="str">
            <v>D</v>
          </cell>
          <cell r="AD196">
            <v>0.0006</v>
          </cell>
          <cell r="AE196" t="str">
            <v>D</v>
          </cell>
          <cell r="AF196">
            <v>107.86</v>
          </cell>
          <cell r="AH196" t="str">
            <v>NA</v>
          </cell>
          <cell r="AJ196" t="str">
            <v>NA</v>
          </cell>
          <cell r="AL196" t="str">
            <v>NA</v>
          </cell>
          <cell r="AN196" t="str">
            <v>NA</v>
          </cell>
          <cell r="AP196" t="str">
            <v>NA</v>
          </cell>
          <cell r="AR196" t="str">
            <v>NA</v>
          </cell>
          <cell r="AT196" t="str">
            <v>no</v>
          </cell>
          <cell r="AU196" t="str">
            <v>NC</v>
          </cell>
          <cell r="AV196" t="str">
            <v>NC</v>
          </cell>
          <cell r="AW196" t="str">
            <v>NC</v>
          </cell>
          <cell r="AX196" t="str">
            <v>NC</v>
          </cell>
          <cell r="AY196" t="str">
            <v>NC</v>
          </cell>
          <cell r="AZ196" t="e">
            <v>#NAME?</v>
          </cell>
          <cell r="BA196" t="e">
            <v>#NAME?</v>
          </cell>
          <cell r="BB196" t="e">
            <v>#REF!</v>
          </cell>
          <cell r="BC196" t="str">
            <v>NC</v>
          </cell>
          <cell r="BD196" t="str">
            <v>NC</v>
          </cell>
          <cell r="BE196" t="str">
            <v>NC</v>
          </cell>
        </row>
        <row r="197">
          <cell r="A197" t="str">
            <v>Thallium</v>
          </cell>
          <cell r="C197" t="str">
            <v>NA</v>
          </cell>
          <cell r="E197" t="str">
            <v>NA</v>
          </cell>
          <cell r="G197" t="str">
            <v>NA</v>
          </cell>
          <cell r="I197" t="str">
            <v>NA</v>
          </cell>
          <cell r="K197" t="str">
            <v>NA</v>
          </cell>
          <cell r="M197" t="str">
            <v>NA</v>
          </cell>
          <cell r="O197" t="str">
            <v>NA</v>
          </cell>
          <cell r="S197" t="str">
            <v>NA</v>
          </cell>
          <cell r="Z197">
            <v>0.001</v>
          </cell>
          <cell r="AA197" t="str">
            <v>D</v>
          </cell>
          <cell r="AD197">
            <v>0.001</v>
          </cell>
          <cell r="AE197" t="str">
            <v>D</v>
          </cell>
          <cell r="AF197">
            <v>204.38</v>
          </cell>
          <cell r="AH197" t="str">
            <v>NA</v>
          </cell>
          <cell r="AJ197" t="str">
            <v>NA</v>
          </cell>
          <cell r="AL197" t="str">
            <v>NA</v>
          </cell>
          <cell r="AN197" t="str">
            <v>NA</v>
          </cell>
          <cell r="AP197" t="str">
            <v>NA</v>
          </cell>
          <cell r="AR197" t="str">
            <v>NA</v>
          </cell>
          <cell r="AT197" t="str">
            <v>no</v>
          </cell>
          <cell r="AU197" t="str">
            <v>NC</v>
          </cell>
          <cell r="AV197" t="str">
            <v>NC</v>
          </cell>
          <cell r="AW197" t="str">
            <v>NC</v>
          </cell>
          <cell r="AX197" t="str">
            <v>NC</v>
          </cell>
          <cell r="AY197" t="str">
            <v>NC</v>
          </cell>
          <cell r="AZ197" t="e">
            <v>#NAME?</v>
          </cell>
          <cell r="BA197" t="e">
            <v>#NAME?</v>
          </cell>
          <cell r="BB197" t="e">
            <v>#REF!</v>
          </cell>
          <cell r="BC197" t="str">
            <v>NC</v>
          </cell>
          <cell r="BD197" t="str">
            <v>NC</v>
          </cell>
          <cell r="BE197" t="str">
            <v>NC</v>
          </cell>
        </row>
        <row r="198">
          <cell r="A198" t="str">
            <v>Titanium</v>
          </cell>
          <cell r="C198" t="str">
            <v>NA</v>
          </cell>
          <cell r="E198" t="str">
            <v>NA</v>
          </cell>
          <cell r="G198" t="str">
            <v>NA</v>
          </cell>
          <cell r="I198" t="str">
            <v>NA</v>
          </cell>
          <cell r="K198" t="str">
            <v>NA</v>
          </cell>
          <cell r="M198" t="str">
            <v>NA</v>
          </cell>
          <cell r="O198" t="str">
            <v>NA</v>
          </cell>
          <cell r="S198" t="str">
            <v>NA</v>
          </cell>
          <cell r="Z198">
            <v>0.001</v>
          </cell>
          <cell r="AH198" t="str">
            <v>NA</v>
          </cell>
          <cell r="AJ198" t="str">
            <v>NA</v>
          </cell>
          <cell r="AL198" t="str">
            <v>NA</v>
          </cell>
          <cell r="AN198" t="str">
            <v>NA</v>
          </cell>
          <cell r="AP198" t="str">
            <v>NA</v>
          </cell>
          <cell r="AR198" t="str">
            <v>NA</v>
          </cell>
          <cell r="AT198" t="str">
            <v>no</v>
          </cell>
          <cell r="AU198" t="str">
            <v>NC</v>
          </cell>
          <cell r="AV198" t="str">
            <v>NC</v>
          </cell>
          <cell r="AW198" t="str">
            <v>NC</v>
          </cell>
          <cell r="AX198" t="str">
            <v>NC</v>
          </cell>
          <cell r="AY198" t="str">
            <v>NC</v>
          </cell>
          <cell r="AZ198" t="str">
            <v>NC</v>
          </cell>
          <cell r="BA198" t="str">
            <v>NC</v>
          </cell>
          <cell r="BB198" t="str">
            <v>NC</v>
          </cell>
          <cell r="BC198" t="str">
            <v>NC</v>
          </cell>
          <cell r="BD198" t="str">
            <v>NC</v>
          </cell>
          <cell r="BE198" t="str">
            <v>NC</v>
          </cell>
        </row>
        <row r="199">
          <cell r="A199" t="str">
            <v>Vanadium</v>
          </cell>
          <cell r="C199" t="str">
            <v>NA</v>
          </cell>
          <cell r="E199" t="str">
            <v>NA</v>
          </cell>
          <cell r="G199" t="str">
            <v>NA</v>
          </cell>
          <cell r="I199" t="str">
            <v>NA</v>
          </cell>
          <cell r="K199" t="str">
            <v>NA</v>
          </cell>
          <cell r="M199" t="str">
            <v>NA</v>
          </cell>
          <cell r="O199" t="str">
            <v>NA</v>
          </cell>
          <cell r="S199" t="str">
            <v>NA</v>
          </cell>
          <cell r="Z199">
            <v>0.001</v>
          </cell>
          <cell r="AA199" t="str">
            <v>D</v>
          </cell>
          <cell r="AD199">
            <v>0.001</v>
          </cell>
          <cell r="AE199" t="str">
            <v>D</v>
          </cell>
          <cell r="AF199">
            <v>50.9415</v>
          </cell>
          <cell r="AH199" t="str">
            <v>NA</v>
          </cell>
          <cell r="AJ199" t="str">
            <v>NA</v>
          </cell>
          <cell r="AL199" t="str">
            <v>NA</v>
          </cell>
          <cell r="AN199" t="str">
            <v>NA</v>
          </cell>
          <cell r="AP199" t="str">
            <v>NA</v>
          </cell>
          <cell r="AR199" t="str">
            <v>NA</v>
          </cell>
          <cell r="AT199" t="str">
            <v>no</v>
          </cell>
          <cell r="AU199" t="str">
            <v>NC</v>
          </cell>
          <cell r="AV199" t="str">
            <v>NC</v>
          </cell>
          <cell r="AW199" t="str">
            <v>NC</v>
          </cell>
          <cell r="AX199" t="str">
            <v>NC</v>
          </cell>
          <cell r="AY199" t="str">
            <v>NC</v>
          </cell>
          <cell r="AZ199" t="e">
            <v>#NAME?</v>
          </cell>
          <cell r="BA199" t="e">
            <v>#NAME?</v>
          </cell>
          <cell r="BB199" t="e">
            <v>#REF!</v>
          </cell>
          <cell r="BC199" t="str">
            <v>NC</v>
          </cell>
          <cell r="BD199" t="str">
            <v>NC</v>
          </cell>
          <cell r="BE199" t="str">
            <v>NC</v>
          </cell>
        </row>
        <row r="200">
          <cell r="A200" t="str">
            <v>Zinc</v>
          </cell>
          <cell r="C200" t="str">
            <v>NA</v>
          </cell>
          <cell r="E200" t="str">
            <v>NA</v>
          </cell>
          <cell r="G200" t="str">
            <v>NA</v>
          </cell>
          <cell r="I200" t="str">
            <v>NA</v>
          </cell>
          <cell r="K200" t="str">
            <v>NA</v>
          </cell>
          <cell r="M200" t="str">
            <v>NA</v>
          </cell>
          <cell r="O200" t="str">
            <v>NA</v>
          </cell>
          <cell r="Q200">
            <v>47</v>
          </cell>
          <cell r="R200" t="str">
            <v>S</v>
          </cell>
          <cell r="S200" t="str">
            <v>NA</v>
          </cell>
          <cell r="U200">
            <v>5</v>
          </cell>
          <cell r="W200" t="str">
            <v>NA</v>
          </cell>
          <cell r="Y200" t="str">
            <v>no</v>
          </cell>
          <cell r="Z200">
            <v>0.001</v>
          </cell>
          <cell r="AA200" t="str">
            <v>D</v>
          </cell>
          <cell r="AD200">
            <v>0.0006</v>
          </cell>
          <cell r="AE200" t="str">
            <v>D</v>
          </cell>
          <cell r="AF200">
            <v>65</v>
          </cell>
          <cell r="AH200" t="str">
            <v>NA</v>
          </cell>
          <cell r="AJ200" t="str">
            <v>NA</v>
          </cell>
          <cell r="AL200" t="str">
            <v>NA</v>
          </cell>
          <cell r="AN200" t="str">
            <v>NA</v>
          </cell>
          <cell r="AP200" t="str">
            <v>NA</v>
          </cell>
          <cell r="AR200" t="str">
            <v>NA</v>
          </cell>
          <cell r="AT200" t="str">
            <v>no</v>
          </cell>
          <cell r="AU200" t="str">
            <v>NC</v>
          </cell>
          <cell r="AV200" t="str">
            <v>NC</v>
          </cell>
          <cell r="AW200" t="str">
            <v>NC</v>
          </cell>
          <cell r="AX200" t="str">
            <v>NC</v>
          </cell>
          <cell r="AY200" t="str">
            <v>NC</v>
          </cell>
          <cell r="AZ200" t="e">
            <v>#NAME?</v>
          </cell>
          <cell r="BA200" t="e">
            <v>#NAME?</v>
          </cell>
          <cell r="BB200" t="e">
            <v>#REF!</v>
          </cell>
          <cell r="BC200" t="str">
            <v>NC</v>
          </cell>
          <cell r="BD200" t="str">
            <v>NC</v>
          </cell>
          <cell r="BE200" t="str">
            <v>NC</v>
          </cell>
        </row>
        <row r="201">
          <cell r="A201" t="str">
            <v>Zirconium</v>
          </cell>
          <cell r="C201" t="str">
            <v>NA</v>
          </cell>
          <cell r="E201" t="str">
            <v>NA</v>
          </cell>
          <cell r="G201" t="str">
            <v>NA</v>
          </cell>
          <cell r="I201" t="str">
            <v>NA</v>
          </cell>
          <cell r="K201" t="str">
            <v>NA</v>
          </cell>
          <cell r="M201" t="str">
            <v>NA</v>
          </cell>
          <cell r="O201" t="str">
            <v>NA</v>
          </cell>
          <cell r="S201" t="str">
            <v>NA</v>
          </cell>
          <cell r="Z201">
            <v>0.001</v>
          </cell>
          <cell r="AA201" t="str">
            <v>D</v>
          </cell>
          <cell r="AD201">
            <v>0.001</v>
          </cell>
          <cell r="AE201" t="str">
            <v>D</v>
          </cell>
          <cell r="AF201">
            <v>91.224</v>
          </cell>
          <cell r="AH201" t="str">
            <v>NA</v>
          </cell>
          <cell r="AJ201" t="str">
            <v>NA</v>
          </cell>
          <cell r="AL201" t="str">
            <v>NA</v>
          </cell>
          <cell r="AN201" t="str">
            <v>NA</v>
          </cell>
          <cell r="AP201" t="str">
            <v>NA</v>
          </cell>
          <cell r="AR201" t="str">
            <v>NA</v>
          </cell>
          <cell r="AT201" t="str">
            <v>no</v>
          </cell>
          <cell r="AU201" t="str">
            <v>NC</v>
          </cell>
          <cell r="AV201" t="str">
            <v>NC</v>
          </cell>
          <cell r="AW201" t="str">
            <v>NC</v>
          </cell>
          <cell r="AX201" t="str">
            <v>NC</v>
          </cell>
          <cell r="AY201" t="str">
            <v>NC</v>
          </cell>
          <cell r="AZ201" t="e">
            <v>#NAME?</v>
          </cell>
          <cell r="BA201" t="e">
            <v>#NAME?</v>
          </cell>
          <cell r="BB201" t="e">
            <v>#REF!</v>
          </cell>
          <cell r="BC201" t="str">
            <v>NC</v>
          </cell>
          <cell r="BD201" t="str">
            <v>NC</v>
          </cell>
          <cell r="BE201" t="str">
            <v>NC</v>
          </cell>
        </row>
        <row r="203">
          <cell r="A203" t="str">
            <v>Inorganic Compounds</v>
          </cell>
        </row>
        <row r="204">
          <cell r="A204" t="str">
            <v>Cyanide</v>
          </cell>
          <cell r="C204" t="str">
            <v>NA</v>
          </cell>
          <cell r="E204" t="str">
            <v>NA</v>
          </cell>
          <cell r="G204" t="str">
            <v>NA</v>
          </cell>
          <cell r="I204" t="str">
            <v>NA</v>
          </cell>
          <cell r="K204" t="str">
            <v>NA</v>
          </cell>
          <cell r="M204" t="str">
            <v>NA</v>
          </cell>
          <cell r="O204" t="str">
            <v>NA</v>
          </cell>
          <cell r="S204" t="str">
            <v>NA</v>
          </cell>
          <cell r="Z204">
            <v>0</v>
          </cell>
          <cell r="AA204" t="str">
            <v>D</v>
          </cell>
          <cell r="AD204">
            <v>0.001</v>
          </cell>
          <cell r="AE204" t="str">
            <v>D</v>
          </cell>
          <cell r="AF204">
            <v>27.03</v>
          </cell>
          <cell r="AH204" t="str">
            <v>NA</v>
          </cell>
          <cell r="AJ204" t="str">
            <v>NA</v>
          </cell>
          <cell r="AL204" t="str">
            <v>NA</v>
          </cell>
          <cell r="AN204" t="str">
            <v>NA</v>
          </cell>
          <cell r="AP204" t="str">
            <v>NA</v>
          </cell>
          <cell r="AR204" t="str">
            <v>NA</v>
          </cell>
          <cell r="AT204" t="str">
            <v>no</v>
          </cell>
          <cell r="AU204" t="str">
            <v>NC</v>
          </cell>
          <cell r="AV204" t="str">
            <v>NC</v>
          </cell>
          <cell r="AW204" t="str">
            <v>NC</v>
          </cell>
          <cell r="AX204" t="str">
            <v>NC</v>
          </cell>
          <cell r="AY204" t="str">
            <v>NC</v>
          </cell>
          <cell r="AZ204" t="e">
            <v>#NAME?</v>
          </cell>
          <cell r="BA204" t="e">
            <v>#NAME?</v>
          </cell>
          <cell r="BB204" t="e">
            <v>#REF!</v>
          </cell>
          <cell r="BC204" t="str">
            <v>NC</v>
          </cell>
          <cell r="BD204" t="str">
            <v>NC</v>
          </cell>
          <cell r="BE204" t="str">
            <v>NC</v>
          </cell>
        </row>
        <row r="205">
          <cell r="A205" t="str">
            <v>Fluoride</v>
          </cell>
          <cell r="C205" t="str">
            <v>NA</v>
          </cell>
          <cell r="E205" t="str">
            <v>NA</v>
          </cell>
          <cell r="G205" t="str">
            <v>NA</v>
          </cell>
          <cell r="I205" t="str">
            <v>NA</v>
          </cell>
          <cell r="K205" t="str">
            <v>NA</v>
          </cell>
          <cell r="M205" t="str">
            <v>NA</v>
          </cell>
          <cell r="O205" t="str">
            <v>NA</v>
          </cell>
          <cell r="S205" t="str">
            <v>NA</v>
          </cell>
          <cell r="Z205">
            <v>0</v>
          </cell>
          <cell r="AA205" t="str">
            <v>D</v>
          </cell>
          <cell r="AD205">
            <v>0.001</v>
          </cell>
          <cell r="AE205" t="str">
            <v>D</v>
          </cell>
          <cell r="AF205" t="str">
            <v>NA</v>
          </cell>
          <cell r="AH205" t="str">
            <v>NA</v>
          </cell>
          <cell r="AJ205" t="str">
            <v>NA</v>
          </cell>
          <cell r="AL205" t="str">
            <v>NA</v>
          </cell>
          <cell r="AN205" t="str">
            <v>NA</v>
          </cell>
          <cell r="AP205" t="str">
            <v>NA</v>
          </cell>
          <cell r="AR205" t="str">
            <v>NA</v>
          </cell>
          <cell r="AT205" t="str">
            <v>no</v>
          </cell>
          <cell r="AU205" t="str">
            <v>NC</v>
          </cell>
          <cell r="AV205" t="str">
            <v>NC</v>
          </cell>
          <cell r="AW205" t="str">
            <v>NC</v>
          </cell>
          <cell r="AX205" t="str">
            <v>NC</v>
          </cell>
          <cell r="AY205" t="str">
            <v>NC</v>
          </cell>
          <cell r="AZ205" t="e">
            <v>#NAME?</v>
          </cell>
          <cell r="BA205" t="e">
            <v>#NAME?</v>
          </cell>
          <cell r="BB205" t="e">
            <v>#REF!</v>
          </cell>
          <cell r="BC205" t="str">
            <v>NC</v>
          </cell>
          <cell r="BD205" t="str">
            <v>NC</v>
          </cell>
          <cell r="BE205" t="str">
            <v>NC</v>
          </cell>
        </row>
        <row r="206">
          <cell r="A206" t="str">
            <v>Nitrogen, Nitrate (as N)</v>
          </cell>
          <cell r="C206" t="str">
            <v>NA</v>
          </cell>
          <cell r="E206" t="str">
            <v>NA</v>
          </cell>
          <cell r="G206" t="str">
            <v>NA</v>
          </cell>
          <cell r="I206" t="str">
            <v>NA</v>
          </cell>
          <cell r="K206" t="str">
            <v>NA</v>
          </cell>
          <cell r="M206" t="str">
            <v>NA</v>
          </cell>
          <cell r="O206" t="str">
            <v>NA</v>
          </cell>
          <cell r="S206" t="str">
            <v>NA</v>
          </cell>
          <cell r="Z206">
            <v>0</v>
          </cell>
          <cell r="AA206" t="str">
            <v>D</v>
          </cell>
          <cell r="AD206">
            <v>0.001</v>
          </cell>
          <cell r="AE206" t="str">
            <v>D</v>
          </cell>
          <cell r="AF206" t="str">
            <v>NA</v>
          </cell>
          <cell r="AH206" t="str">
            <v>NA</v>
          </cell>
          <cell r="AJ206" t="str">
            <v>NA</v>
          </cell>
          <cell r="AL206" t="str">
            <v>NA</v>
          </cell>
          <cell r="AN206" t="str">
            <v>NA</v>
          </cell>
          <cell r="AP206" t="str">
            <v>NA</v>
          </cell>
          <cell r="AR206" t="str">
            <v>NA</v>
          </cell>
          <cell r="AT206" t="str">
            <v>no</v>
          </cell>
          <cell r="AU206" t="str">
            <v>NC</v>
          </cell>
          <cell r="AV206" t="str">
            <v>NC</v>
          </cell>
          <cell r="AW206" t="str">
            <v>NC</v>
          </cell>
          <cell r="AX206" t="str">
            <v>NC</v>
          </cell>
          <cell r="AY206" t="str">
            <v>NC</v>
          </cell>
          <cell r="AZ206" t="e">
            <v>#NAME?</v>
          </cell>
          <cell r="BA206" t="e">
            <v>#NAME?</v>
          </cell>
          <cell r="BB206" t="e">
            <v>#REF!</v>
          </cell>
          <cell r="BC206" t="str">
            <v>NC</v>
          </cell>
          <cell r="BD206" t="str">
            <v>NC</v>
          </cell>
          <cell r="BE206" t="str">
            <v>NC</v>
          </cell>
        </row>
        <row r="207">
          <cell r="A207" t="str">
            <v>Nitrogen, nitrate-nitrite</v>
          </cell>
          <cell r="C207" t="str">
            <v>NA</v>
          </cell>
          <cell r="E207" t="str">
            <v>NA</v>
          </cell>
          <cell r="G207" t="str">
            <v>NA</v>
          </cell>
          <cell r="I207" t="str">
            <v>NA</v>
          </cell>
          <cell r="K207" t="str">
            <v>NA</v>
          </cell>
          <cell r="M207" t="str">
            <v>NA</v>
          </cell>
          <cell r="O207" t="str">
            <v>NA</v>
          </cell>
          <cell r="S207" t="str">
            <v>NA</v>
          </cell>
          <cell r="Z207">
            <v>0</v>
          </cell>
          <cell r="AA207" t="str">
            <v>D</v>
          </cell>
          <cell r="AD207">
            <v>0.001</v>
          </cell>
          <cell r="AE207" t="str">
            <v>D</v>
          </cell>
          <cell r="AF207" t="str">
            <v>NA</v>
          </cell>
          <cell r="AH207" t="str">
            <v>NA</v>
          </cell>
          <cell r="AJ207" t="str">
            <v>NA</v>
          </cell>
          <cell r="AL207" t="str">
            <v>NA</v>
          </cell>
          <cell r="AN207" t="str">
            <v>NA</v>
          </cell>
          <cell r="AP207" t="str">
            <v>NA</v>
          </cell>
          <cell r="AR207" t="str">
            <v>NA</v>
          </cell>
          <cell r="AT207" t="str">
            <v>no</v>
          </cell>
          <cell r="AU207" t="str">
            <v>NC</v>
          </cell>
          <cell r="AV207" t="str">
            <v>NC</v>
          </cell>
          <cell r="AW207" t="str">
            <v>NC</v>
          </cell>
          <cell r="AX207" t="str">
            <v>NC</v>
          </cell>
          <cell r="AY207" t="str">
            <v>NC</v>
          </cell>
          <cell r="AZ207" t="e">
            <v>#NAME?</v>
          </cell>
          <cell r="BA207" t="e">
            <v>#NAME?</v>
          </cell>
          <cell r="BB207" t="e">
            <v>#REF!</v>
          </cell>
          <cell r="BC207" t="str">
            <v>NC</v>
          </cell>
          <cell r="BD207" t="str">
            <v>NC</v>
          </cell>
          <cell r="BE207" t="str">
            <v>NC</v>
          </cell>
        </row>
        <row r="208">
          <cell r="A208" t="str">
            <v>Nitrite</v>
          </cell>
          <cell r="C208" t="str">
            <v>NA</v>
          </cell>
          <cell r="E208" t="str">
            <v>NA</v>
          </cell>
          <cell r="G208" t="str">
            <v>NA</v>
          </cell>
          <cell r="I208" t="str">
            <v>NA</v>
          </cell>
          <cell r="K208" t="str">
            <v>NA</v>
          </cell>
          <cell r="M208" t="str">
            <v>NA</v>
          </cell>
          <cell r="O208" t="str">
            <v>NA</v>
          </cell>
          <cell r="S208" t="str">
            <v>NA</v>
          </cell>
          <cell r="Z208">
            <v>0</v>
          </cell>
          <cell r="AA208" t="str">
            <v>D</v>
          </cell>
          <cell r="AD208">
            <v>0.001</v>
          </cell>
          <cell r="AE208" t="str">
            <v>D</v>
          </cell>
          <cell r="AF208" t="str">
            <v>NA</v>
          </cell>
          <cell r="AH208" t="str">
            <v>NA</v>
          </cell>
          <cell r="AJ208" t="str">
            <v>NA</v>
          </cell>
          <cell r="AL208" t="str">
            <v>NA</v>
          </cell>
          <cell r="AN208" t="str">
            <v>NA</v>
          </cell>
          <cell r="AP208" t="str">
            <v>NA</v>
          </cell>
          <cell r="AR208" t="str">
            <v>NA</v>
          </cell>
          <cell r="AT208" t="str">
            <v>no</v>
          </cell>
          <cell r="AU208" t="str">
            <v>NC</v>
          </cell>
          <cell r="AV208" t="str">
            <v>NC</v>
          </cell>
          <cell r="AW208" t="str">
            <v>NC</v>
          </cell>
          <cell r="AX208" t="str">
            <v>NC</v>
          </cell>
          <cell r="AY208" t="str">
            <v>NC</v>
          </cell>
          <cell r="AZ208" t="e">
            <v>#NAME?</v>
          </cell>
          <cell r="BA208" t="e">
            <v>#NAME?</v>
          </cell>
          <cell r="BB208" t="e">
            <v>#REF!</v>
          </cell>
          <cell r="BC208" t="str">
            <v>NC</v>
          </cell>
          <cell r="BD208" t="str">
            <v>NC</v>
          </cell>
          <cell r="BE208" t="str">
            <v>NC</v>
          </cell>
        </row>
        <row r="209">
          <cell r="A209" t="str">
            <v>Perchlorate</v>
          </cell>
          <cell r="C209" t="str">
            <v>NA</v>
          </cell>
          <cell r="E209" t="str">
            <v>NA</v>
          </cell>
          <cell r="G209" t="str">
            <v>NA</v>
          </cell>
          <cell r="I209" t="str">
            <v>NA</v>
          </cell>
          <cell r="K209" t="str">
            <v>NA</v>
          </cell>
          <cell r="M209" t="str">
            <v>NA</v>
          </cell>
          <cell r="O209" t="str">
            <v>NA</v>
          </cell>
          <cell r="S209" t="str">
            <v>NA</v>
          </cell>
          <cell r="Z209">
            <v>0</v>
          </cell>
          <cell r="AA209" t="str">
            <v>D</v>
          </cell>
          <cell r="AD209">
            <v>0.001</v>
          </cell>
          <cell r="AE209" t="str">
            <v>D</v>
          </cell>
          <cell r="AF209" t="str">
            <v>NA</v>
          </cell>
          <cell r="AH209" t="str">
            <v>NA</v>
          </cell>
          <cell r="AJ209" t="str">
            <v>NA</v>
          </cell>
          <cell r="AL209" t="str">
            <v>NA</v>
          </cell>
          <cell r="AN209" t="str">
            <v>NA</v>
          </cell>
          <cell r="AP209" t="str">
            <v>NA</v>
          </cell>
          <cell r="AR209" t="str">
            <v>NA</v>
          </cell>
          <cell r="AT209" t="str">
            <v>no</v>
          </cell>
          <cell r="AU209" t="str">
            <v>NC</v>
          </cell>
          <cell r="AV209" t="str">
            <v>NC</v>
          </cell>
          <cell r="AW209" t="str">
            <v>NC</v>
          </cell>
          <cell r="AX209" t="str">
            <v>NC</v>
          </cell>
          <cell r="AY209" t="str">
            <v>NC</v>
          </cell>
          <cell r="AZ209" t="e">
            <v>#NAME?</v>
          </cell>
          <cell r="BA209" t="e">
            <v>#NAME?</v>
          </cell>
          <cell r="BB209" t="e">
            <v>#REF!</v>
          </cell>
          <cell r="BC209" t="str">
            <v>NC</v>
          </cell>
          <cell r="BD209" t="str">
            <v>NC</v>
          </cell>
          <cell r="BE209" t="str">
            <v>NC</v>
          </cell>
        </row>
        <row r="210">
          <cell r="A210" t="str">
            <v>Ammonia</v>
          </cell>
          <cell r="C210">
            <v>1.61E-05</v>
          </cell>
          <cell r="E210">
            <v>0.0006600999999999999</v>
          </cell>
          <cell r="G210">
            <v>4</v>
          </cell>
          <cell r="I210">
            <v>0.25</v>
          </cell>
          <cell r="K210">
            <v>1E-05</v>
          </cell>
          <cell r="M210">
            <v>0.024</v>
          </cell>
          <cell r="O210">
            <v>310000</v>
          </cell>
          <cell r="S210" t="str">
            <v>NA</v>
          </cell>
          <cell r="Z210">
            <v>0</v>
          </cell>
          <cell r="AA210" t="str">
            <v>D</v>
          </cell>
          <cell r="AD210">
            <v>0.001</v>
          </cell>
          <cell r="AE210" t="str">
            <v>D</v>
          </cell>
          <cell r="AF210">
            <v>17.03</v>
          </cell>
          <cell r="AH210" t="str">
            <v>NA</v>
          </cell>
          <cell r="AJ210" t="str">
            <v>NA</v>
          </cell>
          <cell r="AL210" t="str">
            <v>NA</v>
          </cell>
          <cell r="AN210" t="str">
            <v>NA</v>
          </cell>
          <cell r="AP210" t="str">
            <v>NA</v>
          </cell>
          <cell r="AR210" t="str">
            <v>NA</v>
          </cell>
          <cell r="AT210" t="str">
            <v>yes</v>
          </cell>
          <cell r="AU210">
            <v>7.134364659952602E-05</v>
          </cell>
          <cell r="AV210" t="e">
            <v>#REF!</v>
          </cell>
          <cell r="AW210" t="e">
            <v>#REF!</v>
          </cell>
          <cell r="AX210" t="e">
            <v>#REF!</v>
          </cell>
          <cell r="AY210" t="e">
            <v>#REF!</v>
          </cell>
          <cell r="AZ210" t="e">
            <v>#NAME?</v>
          </cell>
          <cell r="BA210" t="e">
            <v>#NAME?</v>
          </cell>
          <cell r="BB210" t="e">
            <v>#REF!</v>
          </cell>
          <cell r="BC210" t="e">
            <v>#REF!</v>
          </cell>
          <cell r="BD210" t="e">
            <v>#REF!</v>
          </cell>
          <cell r="BE210" t="e">
            <v>#REF!</v>
          </cell>
        </row>
        <row r="212">
          <cell r="A212" t="str">
            <v>Dioxins/Furans</v>
          </cell>
        </row>
        <row r="213">
          <cell r="A213" t="str">
            <v>2,3,7,8-Tetrachlorodibenzo-p-dioxin</v>
          </cell>
          <cell r="C213">
            <v>1.62E-05</v>
          </cell>
          <cell r="D213" t="str">
            <v>e</v>
          </cell>
          <cell r="E213">
            <v>0.0006642</v>
          </cell>
          <cell r="F213" t="str">
            <v>k</v>
          </cell>
          <cell r="G213">
            <v>119179.07215816093</v>
          </cell>
          <cell r="H213" t="str">
            <v>o</v>
          </cell>
          <cell r="I213">
            <v>0.049776410125343194</v>
          </cell>
          <cell r="J213" t="str">
            <v>i</v>
          </cell>
          <cell r="K213">
            <v>1E-05</v>
          </cell>
          <cell r="L213" t="str">
            <v>m</v>
          </cell>
          <cell r="M213">
            <v>715.0744329489655</v>
          </cell>
          <cell r="O213">
            <v>1.93E-05</v>
          </cell>
          <cell r="P213" t="str">
            <v>e</v>
          </cell>
          <cell r="S213">
            <v>6.8</v>
          </cell>
          <cell r="T213" t="str">
            <v>e</v>
          </cell>
          <cell r="Z213">
            <v>0.03</v>
          </cell>
          <cell r="AA213" t="str">
            <v>D</v>
          </cell>
          <cell r="AD213">
            <v>0.7670081876935111</v>
          </cell>
          <cell r="AE213" t="str">
            <v>(C)D</v>
          </cell>
          <cell r="AF213">
            <v>322</v>
          </cell>
          <cell r="AH213">
            <v>5.3</v>
          </cell>
          <cell r="AI213" t="str">
            <v>(C)D</v>
          </cell>
          <cell r="AJ213">
            <v>6.67404758934736</v>
          </cell>
          <cell r="AK213" t="str">
            <v>(C)D</v>
          </cell>
          <cell r="AL213">
            <v>29.32893670833452</v>
          </cell>
          <cell r="AM213" t="str">
            <v>(C)D</v>
          </cell>
          <cell r="AN213">
            <v>0.5</v>
          </cell>
          <cell r="AO213" t="str">
            <v>D</v>
          </cell>
          <cell r="AP213">
            <v>19.927344724160008</v>
          </cell>
          <cell r="AQ213" t="str">
            <v>(C)D</v>
          </cell>
          <cell r="AR213">
            <v>5.352910052910053</v>
          </cell>
          <cell r="AS213" t="str">
            <v>(C)D</v>
          </cell>
          <cell r="AT213" t="str">
            <v>no</v>
          </cell>
          <cell r="AU213" t="str">
            <v>NC</v>
          </cell>
          <cell r="AV213" t="str">
            <v>NC</v>
          </cell>
          <cell r="AW213" t="str">
            <v>NC</v>
          </cell>
          <cell r="AX213" t="str">
            <v>NC</v>
          </cell>
          <cell r="AY213" t="str">
            <v>NC</v>
          </cell>
          <cell r="AZ213" t="e">
            <v>#NAME?</v>
          </cell>
          <cell r="BA213" t="e">
            <v>#NAME?</v>
          </cell>
          <cell r="BB213" t="e">
            <v>#REF!</v>
          </cell>
          <cell r="BC213" t="str">
            <v>NC</v>
          </cell>
          <cell r="BD213" t="str">
            <v>NC</v>
          </cell>
          <cell r="BE213" t="str">
            <v>NC</v>
          </cell>
        </row>
        <row r="214">
          <cell r="A214" t="str">
            <v>1,2,3,7,8-Pentachlorodibenzo-p-dioxin</v>
          </cell>
          <cell r="C214">
            <v>1.62E-05</v>
          </cell>
          <cell r="D214" t="str">
            <v>e</v>
          </cell>
          <cell r="E214">
            <v>0.0006642</v>
          </cell>
          <cell r="F214" t="str">
            <v>k</v>
          </cell>
          <cell r="G214">
            <v>119179.07215816093</v>
          </cell>
          <cell r="H214" t="str">
            <v>o</v>
          </cell>
          <cell r="I214">
            <v>0.049776410125343194</v>
          </cell>
          <cell r="J214" t="str">
            <v>i</v>
          </cell>
          <cell r="K214">
            <v>1E-05</v>
          </cell>
          <cell r="L214" t="str">
            <v>m</v>
          </cell>
          <cell r="M214">
            <v>715.0744329489655</v>
          </cell>
          <cell r="O214">
            <v>1.93E-05</v>
          </cell>
          <cell r="P214" t="str">
            <v>e</v>
          </cell>
          <cell r="S214">
            <v>6.8</v>
          </cell>
          <cell r="T214" t="str">
            <v>e</v>
          </cell>
          <cell r="Z214">
            <v>0.03</v>
          </cell>
          <cell r="AA214" t="str">
            <v>D</v>
          </cell>
          <cell r="AD214">
            <v>0.7670081876935111</v>
          </cell>
          <cell r="AE214" t="str">
            <v>(C)D</v>
          </cell>
          <cell r="AF214">
            <v>322</v>
          </cell>
          <cell r="AH214">
            <v>5.3</v>
          </cell>
          <cell r="AI214" t="str">
            <v>(C)D</v>
          </cell>
          <cell r="AJ214">
            <v>6.67404758934736</v>
          </cell>
          <cell r="AK214" t="str">
            <v>(C)D</v>
          </cell>
          <cell r="AL214">
            <v>29.32893670833452</v>
          </cell>
          <cell r="AM214" t="str">
            <v>(C)D</v>
          </cell>
          <cell r="AN214">
            <v>0.5</v>
          </cell>
          <cell r="AO214" t="str">
            <v>D</v>
          </cell>
          <cell r="AP214">
            <v>19.927344724160008</v>
          </cell>
          <cell r="AQ214" t="str">
            <v>(C)D</v>
          </cell>
          <cell r="AR214">
            <v>5.352910052910053</v>
          </cell>
          <cell r="AS214" t="str">
            <v>(C)D</v>
          </cell>
          <cell r="AT214" t="str">
            <v>no</v>
          </cell>
          <cell r="AU214" t="str">
            <v>NC</v>
          </cell>
          <cell r="AV214" t="str">
            <v>NC</v>
          </cell>
          <cell r="AW214" t="str">
            <v>NC</v>
          </cell>
          <cell r="AX214" t="str">
            <v>NC</v>
          </cell>
          <cell r="AY214" t="str">
            <v>NC</v>
          </cell>
          <cell r="AZ214" t="e">
            <v>#NAME?</v>
          </cell>
          <cell r="BA214" t="e">
            <v>#NAME?</v>
          </cell>
          <cell r="BB214" t="e">
            <v>#REF!</v>
          </cell>
          <cell r="BC214" t="str">
            <v>NC</v>
          </cell>
          <cell r="BD214" t="str">
            <v>NC</v>
          </cell>
          <cell r="BE214" t="str">
            <v>NC</v>
          </cell>
        </row>
        <row r="215">
          <cell r="A215" t="str">
            <v>1,2,3,4,7,8-Hexachlorodibenzo-p-dioxin</v>
          </cell>
          <cell r="C215">
            <v>1.62E-05</v>
          </cell>
          <cell r="D215" t="str">
            <v>e</v>
          </cell>
          <cell r="E215">
            <v>0.0006642</v>
          </cell>
          <cell r="F215" t="str">
            <v>k</v>
          </cell>
          <cell r="G215">
            <v>119179.07215816093</v>
          </cell>
          <cell r="H215" t="str">
            <v>o</v>
          </cell>
          <cell r="I215">
            <v>0.049776410125343194</v>
          </cell>
          <cell r="J215" t="str">
            <v>i</v>
          </cell>
          <cell r="K215">
            <v>1E-05</v>
          </cell>
          <cell r="L215" t="str">
            <v>m</v>
          </cell>
          <cell r="M215">
            <v>715.0744329489655</v>
          </cell>
          <cell r="O215">
            <v>1.93E-05</v>
          </cell>
          <cell r="P215" t="str">
            <v>e</v>
          </cell>
          <cell r="S215">
            <v>6.8</v>
          </cell>
          <cell r="T215" t="str">
            <v>e</v>
          </cell>
          <cell r="Z215">
            <v>0.03</v>
          </cell>
          <cell r="AA215" t="str">
            <v>D</v>
          </cell>
          <cell r="AD215">
            <v>0.7670081876935111</v>
          </cell>
          <cell r="AE215" t="str">
            <v>(C)D</v>
          </cell>
          <cell r="AF215">
            <v>322</v>
          </cell>
          <cell r="AH215">
            <v>5.3</v>
          </cell>
          <cell r="AI215" t="str">
            <v>(C)D</v>
          </cell>
          <cell r="AJ215">
            <v>6.67404758934736</v>
          </cell>
          <cell r="AK215" t="str">
            <v>(C)D</v>
          </cell>
          <cell r="AL215">
            <v>29.32893670833452</v>
          </cell>
          <cell r="AM215" t="str">
            <v>(C)D</v>
          </cell>
          <cell r="AN215">
            <v>0.5</v>
          </cell>
          <cell r="AO215" t="str">
            <v>D</v>
          </cell>
          <cell r="AP215">
            <v>19.927344724160008</v>
          </cell>
          <cell r="AQ215" t="str">
            <v>(C)D</v>
          </cell>
          <cell r="AR215">
            <v>5.352910052910053</v>
          </cell>
          <cell r="AS215" t="str">
            <v>(C)D</v>
          </cell>
          <cell r="AT215" t="str">
            <v>no</v>
          </cell>
          <cell r="AU215" t="str">
            <v>NC</v>
          </cell>
          <cell r="AV215" t="str">
            <v>NC</v>
          </cell>
          <cell r="AW215" t="str">
            <v>NC</v>
          </cell>
          <cell r="AX215" t="str">
            <v>NC</v>
          </cell>
          <cell r="AY215" t="str">
            <v>NC</v>
          </cell>
          <cell r="AZ215" t="e">
            <v>#NAME?</v>
          </cell>
          <cell r="BA215" t="e">
            <v>#NAME?</v>
          </cell>
          <cell r="BB215" t="e">
            <v>#REF!</v>
          </cell>
          <cell r="BC215" t="str">
            <v>NC</v>
          </cell>
          <cell r="BD215" t="str">
            <v>NC</v>
          </cell>
          <cell r="BE215" t="str">
            <v>NC</v>
          </cell>
        </row>
        <row r="216">
          <cell r="A216" t="str">
            <v>1,2,3,6,7,8-Hexachlorodibenzo-p-dioxin</v>
          </cell>
          <cell r="C216">
            <v>1.62E-05</v>
          </cell>
          <cell r="D216" t="str">
            <v>e</v>
          </cell>
          <cell r="E216">
            <v>0.0006642</v>
          </cell>
          <cell r="F216" t="str">
            <v>k</v>
          </cell>
          <cell r="G216">
            <v>119179.07215816093</v>
          </cell>
          <cell r="H216" t="str">
            <v>o</v>
          </cell>
          <cell r="I216">
            <v>0.049776410125343194</v>
          </cell>
          <cell r="J216" t="str">
            <v>i</v>
          </cell>
          <cell r="K216">
            <v>1E-05</v>
          </cell>
          <cell r="L216" t="str">
            <v>m</v>
          </cell>
          <cell r="M216">
            <v>715.0744329489655</v>
          </cell>
          <cell r="O216">
            <v>1.93E-05</v>
          </cell>
          <cell r="P216" t="str">
            <v>e</v>
          </cell>
          <cell r="S216">
            <v>6.8</v>
          </cell>
          <cell r="T216" t="str">
            <v>e</v>
          </cell>
          <cell r="Z216">
            <v>0.03</v>
          </cell>
          <cell r="AA216" t="str">
            <v>D</v>
          </cell>
          <cell r="AD216">
            <v>0.7670081876935111</v>
          </cell>
          <cell r="AE216" t="str">
            <v>(C)D</v>
          </cell>
          <cell r="AF216">
            <v>322</v>
          </cell>
          <cell r="AH216">
            <v>5.3</v>
          </cell>
          <cell r="AI216" t="str">
            <v>(C)D</v>
          </cell>
          <cell r="AJ216">
            <v>6.67404758934736</v>
          </cell>
          <cell r="AK216" t="str">
            <v>(C)D</v>
          </cell>
          <cell r="AL216">
            <v>29.32893670833452</v>
          </cell>
          <cell r="AM216" t="str">
            <v>(C)D</v>
          </cell>
          <cell r="AN216">
            <v>0.5</v>
          </cell>
          <cell r="AO216" t="str">
            <v>D</v>
          </cell>
          <cell r="AP216">
            <v>19.927344724160008</v>
          </cell>
          <cell r="AQ216" t="str">
            <v>(C)D</v>
          </cell>
          <cell r="AR216">
            <v>5.352910052910053</v>
          </cell>
          <cell r="AS216" t="str">
            <v>(C)D</v>
          </cell>
          <cell r="AT216" t="str">
            <v>no</v>
          </cell>
          <cell r="AU216" t="str">
            <v>NC</v>
          </cell>
          <cell r="AV216" t="str">
            <v>NC</v>
          </cell>
          <cell r="AW216" t="str">
            <v>NC</v>
          </cell>
          <cell r="AX216" t="str">
            <v>NC</v>
          </cell>
          <cell r="AY216" t="str">
            <v>NC</v>
          </cell>
          <cell r="AZ216" t="e">
            <v>#NAME?</v>
          </cell>
          <cell r="BA216" t="e">
            <v>#NAME?</v>
          </cell>
          <cell r="BB216" t="e">
            <v>#REF!</v>
          </cell>
          <cell r="BC216" t="str">
            <v>NC</v>
          </cell>
          <cell r="BD216" t="str">
            <v>NC</v>
          </cell>
          <cell r="BE216" t="str">
            <v>NC</v>
          </cell>
        </row>
        <row r="217">
          <cell r="A217" t="str">
            <v>1,2,3,7,8,9-Hexachlorodibenzo-p-dioxin</v>
          </cell>
          <cell r="C217">
            <v>1.62E-05</v>
          </cell>
          <cell r="D217" t="str">
            <v>e</v>
          </cell>
          <cell r="E217">
            <v>0.0006642</v>
          </cell>
          <cell r="F217" t="str">
            <v>k</v>
          </cell>
          <cell r="G217">
            <v>119179.07215816093</v>
          </cell>
          <cell r="H217" t="str">
            <v>o</v>
          </cell>
          <cell r="I217">
            <v>0.049776410125343194</v>
          </cell>
          <cell r="J217" t="str">
            <v>i</v>
          </cell>
          <cell r="K217">
            <v>1E-05</v>
          </cell>
          <cell r="L217" t="str">
            <v>m</v>
          </cell>
          <cell r="M217">
            <v>715.0744329489655</v>
          </cell>
          <cell r="O217">
            <v>1.93E-05</v>
          </cell>
          <cell r="P217" t="str">
            <v>e</v>
          </cell>
          <cell r="S217">
            <v>6.8</v>
          </cell>
          <cell r="T217" t="str">
            <v>e</v>
          </cell>
          <cell r="Z217">
            <v>0.03</v>
          </cell>
          <cell r="AA217" t="str">
            <v>D</v>
          </cell>
          <cell r="AD217">
            <v>0.7670081876935111</v>
          </cell>
          <cell r="AE217" t="str">
            <v>(C)D</v>
          </cell>
          <cell r="AF217">
            <v>322</v>
          </cell>
          <cell r="AH217">
            <v>5.3</v>
          </cell>
          <cell r="AI217" t="str">
            <v>(C)D</v>
          </cell>
          <cell r="AJ217">
            <v>6.67404758934736</v>
          </cell>
          <cell r="AK217" t="str">
            <v>(C)D</v>
          </cell>
          <cell r="AL217">
            <v>29.32893670833452</v>
          </cell>
          <cell r="AM217" t="str">
            <v>(C)D</v>
          </cell>
          <cell r="AN217">
            <v>0.5</v>
          </cell>
          <cell r="AO217" t="str">
            <v>D</v>
          </cell>
          <cell r="AP217">
            <v>19.927344724160008</v>
          </cell>
          <cell r="AQ217" t="str">
            <v>(C)D</v>
          </cell>
          <cell r="AR217">
            <v>5.352910052910053</v>
          </cell>
          <cell r="AS217" t="str">
            <v>(C)D</v>
          </cell>
          <cell r="AT217" t="str">
            <v>no</v>
          </cell>
          <cell r="AU217" t="str">
            <v>NC</v>
          </cell>
          <cell r="AV217" t="str">
            <v>NC</v>
          </cell>
          <cell r="AW217" t="str">
            <v>NC</v>
          </cell>
          <cell r="AX217" t="str">
            <v>NC</v>
          </cell>
          <cell r="AY217" t="str">
            <v>NC</v>
          </cell>
          <cell r="AZ217" t="e">
            <v>#NAME?</v>
          </cell>
          <cell r="BA217" t="e">
            <v>#NAME?</v>
          </cell>
          <cell r="BB217" t="e">
            <v>#REF!</v>
          </cell>
          <cell r="BC217" t="str">
            <v>NC</v>
          </cell>
          <cell r="BD217" t="str">
            <v>NC</v>
          </cell>
          <cell r="BE217" t="str">
            <v>NC</v>
          </cell>
        </row>
        <row r="218">
          <cell r="A218" t="str">
            <v>1,2,3,4,6,7,8-Heptachlorodibenzo-p-dioxin</v>
          </cell>
          <cell r="C218">
            <v>1.62E-05</v>
          </cell>
          <cell r="D218" t="str">
            <v>e</v>
          </cell>
          <cell r="E218">
            <v>0.0006642</v>
          </cell>
          <cell r="F218" t="str">
            <v>k</v>
          </cell>
          <cell r="G218">
            <v>119179.07215816093</v>
          </cell>
          <cell r="H218" t="str">
            <v>o</v>
          </cell>
          <cell r="I218">
            <v>0.049776410125343194</v>
          </cell>
          <cell r="J218" t="str">
            <v>i</v>
          </cell>
          <cell r="K218">
            <v>1E-05</v>
          </cell>
          <cell r="L218" t="str">
            <v>m</v>
          </cell>
          <cell r="M218">
            <v>715.0744329489655</v>
          </cell>
          <cell r="O218">
            <v>1.93E-05</v>
          </cell>
          <cell r="P218" t="str">
            <v>e</v>
          </cell>
          <cell r="S218">
            <v>6.8</v>
          </cell>
          <cell r="T218" t="str">
            <v>e</v>
          </cell>
          <cell r="Z218">
            <v>0.03</v>
          </cell>
          <cell r="AA218" t="str">
            <v>D</v>
          </cell>
          <cell r="AD218">
            <v>0.7670081876935111</v>
          </cell>
          <cell r="AE218" t="str">
            <v>(C)D</v>
          </cell>
          <cell r="AF218">
            <v>322</v>
          </cell>
          <cell r="AH218">
            <v>5.3</v>
          </cell>
          <cell r="AI218" t="str">
            <v>(C)D</v>
          </cell>
          <cell r="AJ218">
            <v>6.67404758934736</v>
          </cell>
          <cell r="AK218" t="str">
            <v>(C)D</v>
          </cell>
          <cell r="AL218">
            <v>29.32893670833452</v>
          </cell>
          <cell r="AM218" t="str">
            <v>(C)D</v>
          </cell>
          <cell r="AN218">
            <v>0.5</v>
          </cell>
          <cell r="AO218" t="str">
            <v>D</v>
          </cell>
          <cell r="AP218">
            <v>19.927344724160008</v>
          </cell>
          <cell r="AQ218" t="str">
            <v>(C)D</v>
          </cell>
          <cell r="AR218">
            <v>5.352910052910053</v>
          </cell>
          <cell r="AS218" t="str">
            <v>(C)D</v>
          </cell>
          <cell r="AT218" t="str">
            <v>no</v>
          </cell>
          <cell r="AU218" t="str">
            <v>NC</v>
          </cell>
          <cell r="AV218" t="str">
            <v>NC</v>
          </cell>
          <cell r="AW218" t="str">
            <v>NC</v>
          </cell>
          <cell r="AX218" t="str">
            <v>NC</v>
          </cell>
          <cell r="AY218" t="str">
            <v>NC</v>
          </cell>
          <cell r="AZ218" t="e">
            <v>#NAME?</v>
          </cell>
          <cell r="BA218" t="e">
            <v>#NAME?</v>
          </cell>
          <cell r="BB218" t="e">
            <v>#REF!</v>
          </cell>
          <cell r="BC218" t="str">
            <v>NC</v>
          </cell>
          <cell r="BD218" t="str">
            <v>NC</v>
          </cell>
          <cell r="BE218" t="str">
            <v>NC</v>
          </cell>
        </row>
        <row r="219">
          <cell r="A219" t="str">
            <v>Octachlorodibenzo-p-dioxin</v>
          </cell>
          <cell r="C219">
            <v>1.62E-05</v>
          </cell>
          <cell r="D219" t="str">
            <v>e</v>
          </cell>
          <cell r="E219">
            <v>0.0006642</v>
          </cell>
          <cell r="F219" t="str">
            <v>k</v>
          </cell>
          <cell r="G219">
            <v>119179.07215816093</v>
          </cell>
          <cell r="H219" t="str">
            <v>o</v>
          </cell>
          <cell r="I219">
            <v>0.049776410125343194</v>
          </cell>
          <cell r="J219" t="str">
            <v>i</v>
          </cell>
          <cell r="K219">
            <v>1E-05</v>
          </cell>
          <cell r="L219" t="str">
            <v>m</v>
          </cell>
          <cell r="M219">
            <v>715.0744329489655</v>
          </cell>
          <cell r="O219">
            <v>1.93E-05</v>
          </cell>
          <cell r="P219" t="str">
            <v>e</v>
          </cell>
          <cell r="S219">
            <v>6.8</v>
          </cell>
          <cell r="T219" t="str">
            <v>e</v>
          </cell>
          <cell r="Z219">
            <v>0.03</v>
          </cell>
          <cell r="AA219" t="str">
            <v>D</v>
          </cell>
          <cell r="AD219">
            <v>0.7670081876935111</v>
          </cell>
          <cell r="AE219" t="str">
            <v>(C)D</v>
          </cell>
          <cell r="AF219">
            <v>322</v>
          </cell>
          <cell r="AH219">
            <v>5.3</v>
          </cell>
          <cell r="AI219" t="str">
            <v>(C)D</v>
          </cell>
          <cell r="AJ219">
            <v>6.67404758934736</v>
          </cell>
          <cell r="AK219" t="str">
            <v>(C)D</v>
          </cell>
          <cell r="AL219">
            <v>29.32893670833452</v>
          </cell>
          <cell r="AM219" t="str">
            <v>(C)D</v>
          </cell>
          <cell r="AN219">
            <v>0.5</v>
          </cell>
          <cell r="AO219" t="str">
            <v>D</v>
          </cell>
          <cell r="AP219">
            <v>19.927344724160008</v>
          </cell>
          <cell r="AQ219" t="str">
            <v>(C)D</v>
          </cell>
          <cell r="AR219">
            <v>5.352910052910053</v>
          </cell>
          <cell r="AS219" t="str">
            <v>(C)D</v>
          </cell>
          <cell r="AT219" t="str">
            <v>no</v>
          </cell>
          <cell r="AU219" t="str">
            <v>NC</v>
          </cell>
          <cell r="AV219" t="str">
            <v>NC</v>
          </cell>
          <cell r="AW219" t="str">
            <v>NC</v>
          </cell>
          <cell r="AX219" t="str">
            <v>NC</v>
          </cell>
          <cell r="AY219" t="str">
            <v>NC</v>
          </cell>
          <cell r="AZ219" t="e">
            <v>#NAME?</v>
          </cell>
          <cell r="BA219" t="e">
            <v>#NAME?</v>
          </cell>
          <cell r="BB219" t="e">
            <v>#REF!</v>
          </cell>
          <cell r="BC219" t="str">
            <v>NC</v>
          </cell>
          <cell r="BD219" t="str">
            <v>NC</v>
          </cell>
          <cell r="BE219" t="str">
            <v>NC</v>
          </cell>
        </row>
        <row r="220">
          <cell r="A220" t="str">
            <v>2,3,7,8-Tetrachlorodibenzofuran</v>
          </cell>
          <cell r="C220">
            <v>1.62E-05</v>
          </cell>
          <cell r="D220" t="str">
            <v>e</v>
          </cell>
          <cell r="E220">
            <v>0.0006642</v>
          </cell>
          <cell r="F220" t="str">
            <v>k</v>
          </cell>
          <cell r="G220">
            <v>119179.07215816093</v>
          </cell>
          <cell r="H220" t="str">
            <v>o</v>
          </cell>
          <cell r="I220">
            <v>0.049776410125343194</v>
          </cell>
          <cell r="J220" t="str">
            <v>i</v>
          </cell>
          <cell r="K220">
            <v>1E-05</v>
          </cell>
          <cell r="L220" t="str">
            <v>m</v>
          </cell>
          <cell r="M220">
            <v>715.0744329489655</v>
          </cell>
          <cell r="O220">
            <v>1.93E-05</v>
          </cell>
          <cell r="P220" t="str">
            <v>e</v>
          </cell>
          <cell r="S220">
            <v>6.8</v>
          </cell>
          <cell r="T220" t="str">
            <v>e</v>
          </cell>
          <cell r="Z220">
            <v>0.03</v>
          </cell>
          <cell r="AA220" t="str">
            <v>D</v>
          </cell>
          <cell r="AD220">
            <v>0.7670081876935111</v>
          </cell>
          <cell r="AE220" t="str">
            <v>(C)D</v>
          </cell>
          <cell r="AF220">
            <v>322</v>
          </cell>
          <cell r="AH220">
            <v>5.3</v>
          </cell>
          <cell r="AI220" t="str">
            <v>(C)D</v>
          </cell>
          <cell r="AJ220">
            <v>6.67404758934736</v>
          </cell>
          <cell r="AK220" t="str">
            <v>(C)D</v>
          </cell>
          <cell r="AL220">
            <v>29.32893670833452</v>
          </cell>
          <cell r="AM220" t="str">
            <v>(C)D</v>
          </cell>
          <cell r="AN220">
            <v>0.5</v>
          </cell>
          <cell r="AO220" t="str">
            <v>D</v>
          </cell>
          <cell r="AP220">
            <v>19.927344724160008</v>
          </cell>
          <cell r="AQ220" t="str">
            <v>(C)D</v>
          </cell>
          <cell r="AR220">
            <v>5.352910052910053</v>
          </cell>
          <cell r="AS220" t="str">
            <v>(C)D</v>
          </cell>
          <cell r="AT220" t="str">
            <v>no</v>
          </cell>
          <cell r="AU220" t="str">
            <v>NC</v>
          </cell>
          <cell r="AV220" t="str">
            <v>NC</v>
          </cell>
          <cell r="AW220" t="str">
            <v>NC</v>
          </cell>
          <cell r="AX220" t="str">
            <v>NC</v>
          </cell>
          <cell r="AY220" t="str">
            <v>NC</v>
          </cell>
          <cell r="AZ220" t="e">
            <v>#NAME?</v>
          </cell>
          <cell r="BA220" t="e">
            <v>#NAME?</v>
          </cell>
          <cell r="BB220" t="e">
            <v>#REF!</v>
          </cell>
          <cell r="BC220" t="str">
            <v>NC</v>
          </cell>
          <cell r="BD220" t="str">
            <v>NC</v>
          </cell>
          <cell r="BE220" t="str">
            <v>NC</v>
          </cell>
        </row>
        <row r="221">
          <cell r="A221" t="str">
            <v>1,2,3,7,8-Pentachlorodibenzofuran</v>
          </cell>
          <cell r="C221">
            <v>1.62E-05</v>
          </cell>
          <cell r="D221" t="str">
            <v>e</v>
          </cell>
          <cell r="E221">
            <v>0.0006642</v>
          </cell>
          <cell r="F221" t="str">
            <v>k</v>
          </cell>
          <cell r="G221">
            <v>119179.07215816093</v>
          </cell>
          <cell r="H221" t="str">
            <v>o</v>
          </cell>
          <cell r="I221">
            <v>0.049776410125343194</v>
          </cell>
          <cell r="J221" t="str">
            <v>i</v>
          </cell>
          <cell r="K221">
            <v>1E-05</v>
          </cell>
          <cell r="L221" t="str">
            <v>m</v>
          </cell>
          <cell r="M221">
            <v>715.0744329489655</v>
          </cell>
          <cell r="O221">
            <v>1.93E-05</v>
          </cell>
          <cell r="P221" t="str">
            <v>e</v>
          </cell>
          <cell r="S221">
            <v>6.8</v>
          </cell>
          <cell r="T221" t="str">
            <v>e</v>
          </cell>
          <cell r="Z221">
            <v>0.03</v>
          </cell>
          <cell r="AA221" t="str">
            <v>D</v>
          </cell>
          <cell r="AD221">
            <v>0.7670081876935111</v>
          </cell>
          <cell r="AE221" t="str">
            <v>(C)D</v>
          </cell>
          <cell r="AF221">
            <v>322</v>
          </cell>
          <cell r="AH221">
            <v>5.3</v>
          </cell>
          <cell r="AI221" t="str">
            <v>(C)D</v>
          </cell>
          <cell r="AJ221">
            <v>6.67404758934736</v>
          </cell>
          <cell r="AK221" t="str">
            <v>(C)D</v>
          </cell>
          <cell r="AL221">
            <v>29.32893670833452</v>
          </cell>
          <cell r="AM221" t="str">
            <v>(C)D</v>
          </cell>
          <cell r="AN221">
            <v>0.5</v>
          </cell>
          <cell r="AO221" t="str">
            <v>D</v>
          </cell>
          <cell r="AP221">
            <v>19.927344724160008</v>
          </cell>
          <cell r="AQ221" t="str">
            <v>(C)D</v>
          </cell>
          <cell r="AR221">
            <v>5.352910052910053</v>
          </cell>
          <cell r="AS221" t="str">
            <v>(C)D</v>
          </cell>
          <cell r="AT221" t="str">
            <v>no</v>
          </cell>
          <cell r="AU221" t="str">
            <v>NC</v>
          </cell>
          <cell r="AV221" t="str">
            <v>NC</v>
          </cell>
          <cell r="AW221" t="str">
            <v>NC</v>
          </cell>
          <cell r="AX221" t="str">
            <v>NC</v>
          </cell>
          <cell r="AY221" t="str">
            <v>NC</v>
          </cell>
          <cell r="AZ221" t="e">
            <v>#NAME?</v>
          </cell>
          <cell r="BA221" t="e">
            <v>#NAME?</v>
          </cell>
          <cell r="BB221" t="e">
            <v>#REF!</v>
          </cell>
          <cell r="BC221" t="str">
            <v>NC</v>
          </cell>
          <cell r="BD221" t="str">
            <v>NC</v>
          </cell>
          <cell r="BE221" t="str">
            <v>NC</v>
          </cell>
        </row>
        <row r="222">
          <cell r="A222" t="str">
            <v>2,3,4,7,8-Pentachlorodibenzofuran</v>
          </cell>
          <cell r="C222">
            <v>1.62E-05</v>
          </cell>
          <cell r="D222" t="str">
            <v>e</v>
          </cell>
          <cell r="E222">
            <v>0.0006642</v>
          </cell>
          <cell r="F222" t="str">
            <v>k</v>
          </cell>
          <cell r="G222">
            <v>119179.07215816093</v>
          </cell>
          <cell r="H222" t="str">
            <v>o</v>
          </cell>
          <cell r="I222">
            <v>0.049776410125343194</v>
          </cell>
          <cell r="J222" t="str">
            <v>i</v>
          </cell>
          <cell r="K222">
            <v>1E-05</v>
          </cell>
          <cell r="L222" t="str">
            <v>m</v>
          </cell>
          <cell r="M222">
            <v>715.0744329489655</v>
          </cell>
          <cell r="O222">
            <v>1.93E-05</v>
          </cell>
          <cell r="P222" t="str">
            <v>e</v>
          </cell>
          <cell r="S222">
            <v>6.8</v>
          </cell>
          <cell r="T222" t="str">
            <v>e</v>
          </cell>
          <cell r="Z222">
            <v>0.03</v>
          </cell>
          <cell r="AA222" t="str">
            <v>D</v>
          </cell>
          <cell r="AD222">
            <v>0.7670081876935111</v>
          </cell>
          <cell r="AE222" t="str">
            <v>(C)D</v>
          </cell>
          <cell r="AF222">
            <v>322</v>
          </cell>
          <cell r="AH222">
            <v>5.3</v>
          </cell>
          <cell r="AI222" t="str">
            <v>(C)D</v>
          </cell>
          <cell r="AJ222">
            <v>6.67404758934736</v>
          </cell>
          <cell r="AK222" t="str">
            <v>(C)D</v>
          </cell>
          <cell r="AL222">
            <v>29.32893670833452</v>
          </cell>
          <cell r="AM222" t="str">
            <v>(C)D</v>
          </cell>
          <cell r="AN222">
            <v>0.5</v>
          </cell>
          <cell r="AO222" t="str">
            <v>D</v>
          </cell>
          <cell r="AP222">
            <v>19.927344724160008</v>
          </cell>
          <cell r="AQ222" t="str">
            <v>(C)D</v>
          </cell>
          <cell r="AR222">
            <v>5.352910052910053</v>
          </cell>
          <cell r="AS222" t="str">
            <v>(C)D</v>
          </cell>
          <cell r="AT222" t="str">
            <v>no</v>
          </cell>
          <cell r="AU222" t="str">
            <v>NC</v>
          </cell>
          <cell r="AV222" t="str">
            <v>NC</v>
          </cell>
          <cell r="AW222" t="str">
            <v>NC</v>
          </cell>
          <cell r="AX222" t="str">
            <v>NC</v>
          </cell>
          <cell r="AY222" t="str">
            <v>NC</v>
          </cell>
          <cell r="AZ222" t="e">
            <v>#NAME?</v>
          </cell>
          <cell r="BA222" t="e">
            <v>#NAME?</v>
          </cell>
          <cell r="BB222" t="e">
            <v>#REF!</v>
          </cell>
          <cell r="BC222" t="str">
            <v>NC</v>
          </cell>
          <cell r="BD222" t="str">
            <v>NC</v>
          </cell>
          <cell r="BE222" t="str">
            <v>NC</v>
          </cell>
        </row>
        <row r="223">
          <cell r="A223" t="str">
            <v>1,2,3,4,7,8-Hexachlorodibenzofuran</v>
          </cell>
          <cell r="C223">
            <v>1.62E-05</v>
          </cell>
          <cell r="D223" t="str">
            <v>e</v>
          </cell>
          <cell r="E223">
            <v>0.0006642</v>
          </cell>
          <cell r="F223" t="str">
            <v>k</v>
          </cell>
          <cell r="G223">
            <v>119179.07215816093</v>
          </cell>
          <cell r="H223" t="str">
            <v>o</v>
          </cell>
          <cell r="I223">
            <v>0.049776410125343194</v>
          </cell>
          <cell r="J223" t="str">
            <v>i</v>
          </cell>
          <cell r="K223">
            <v>1E-05</v>
          </cell>
          <cell r="L223" t="str">
            <v>m</v>
          </cell>
          <cell r="M223">
            <v>715.0744329489655</v>
          </cell>
          <cell r="O223">
            <v>1.93E-05</v>
          </cell>
          <cell r="P223" t="str">
            <v>e</v>
          </cell>
          <cell r="S223">
            <v>6.8</v>
          </cell>
          <cell r="T223" t="str">
            <v>e</v>
          </cell>
          <cell r="Z223">
            <v>0.03</v>
          </cell>
          <cell r="AA223" t="str">
            <v>D</v>
          </cell>
          <cell r="AD223">
            <v>0.7670081876935111</v>
          </cell>
          <cell r="AE223" t="str">
            <v>(C)D</v>
          </cell>
          <cell r="AF223">
            <v>322</v>
          </cell>
          <cell r="AH223">
            <v>5.3</v>
          </cell>
          <cell r="AI223" t="str">
            <v>(C)D</v>
          </cell>
          <cell r="AJ223">
            <v>6.67404758934736</v>
          </cell>
          <cell r="AK223" t="str">
            <v>(C)D</v>
          </cell>
          <cell r="AL223">
            <v>29.32893670833452</v>
          </cell>
          <cell r="AM223" t="str">
            <v>(C)D</v>
          </cell>
          <cell r="AN223">
            <v>0.5</v>
          </cell>
          <cell r="AO223" t="str">
            <v>D</v>
          </cell>
          <cell r="AP223">
            <v>19.927344724160008</v>
          </cell>
          <cell r="AQ223" t="str">
            <v>(C)D</v>
          </cell>
          <cell r="AR223">
            <v>5.352910052910053</v>
          </cell>
          <cell r="AS223" t="str">
            <v>(C)D</v>
          </cell>
          <cell r="AT223" t="str">
            <v>no</v>
          </cell>
          <cell r="AU223" t="str">
            <v>NC</v>
          </cell>
          <cell r="AV223" t="str">
            <v>NC</v>
          </cell>
          <cell r="AW223" t="str">
            <v>NC</v>
          </cell>
          <cell r="AX223" t="str">
            <v>NC</v>
          </cell>
          <cell r="AY223" t="str">
            <v>NC</v>
          </cell>
          <cell r="AZ223" t="e">
            <v>#NAME?</v>
          </cell>
          <cell r="BA223" t="e">
            <v>#NAME?</v>
          </cell>
          <cell r="BB223" t="e">
            <v>#REF!</v>
          </cell>
          <cell r="BC223" t="str">
            <v>NC</v>
          </cell>
          <cell r="BD223" t="str">
            <v>NC</v>
          </cell>
          <cell r="BE223" t="str">
            <v>NC</v>
          </cell>
        </row>
        <row r="224">
          <cell r="A224" t="str">
            <v>1,2,3,6,7,8-Hexachlorodibenzofuran</v>
          </cell>
          <cell r="C224">
            <v>1.62E-05</v>
          </cell>
          <cell r="D224" t="str">
            <v>e</v>
          </cell>
          <cell r="E224">
            <v>0.0006642</v>
          </cell>
          <cell r="F224" t="str">
            <v>k</v>
          </cell>
          <cell r="G224">
            <v>119179.07215816093</v>
          </cell>
          <cell r="H224" t="str">
            <v>o</v>
          </cell>
          <cell r="I224">
            <v>0.049776410125343194</v>
          </cell>
          <cell r="J224" t="str">
            <v>i</v>
          </cell>
          <cell r="K224">
            <v>1E-05</v>
          </cell>
          <cell r="L224" t="str">
            <v>m</v>
          </cell>
          <cell r="M224">
            <v>715.0744329489655</v>
          </cell>
          <cell r="O224">
            <v>1.93E-05</v>
          </cell>
          <cell r="P224" t="str">
            <v>e</v>
          </cell>
          <cell r="S224">
            <v>6.8</v>
          </cell>
          <cell r="T224" t="str">
            <v>e</v>
          </cell>
          <cell r="Z224">
            <v>0.03</v>
          </cell>
          <cell r="AA224" t="str">
            <v>D</v>
          </cell>
          <cell r="AD224">
            <v>0.7670081876935111</v>
          </cell>
          <cell r="AE224" t="str">
            <v>(C)D</v>
          </cell>
          <cell r="AF224">
            <v>322</v>
          </cell>
          <cell r="AH224">
            <v>5.3</v>
          </cell>
          <cell r="AI224" t="str">
            <v>(C)D</v>
          </cell>
          <cell r="AJ224">
            <v>6.67404758934736</v>
          </cell>
          <cell r="AK224" t="str">
            <v>(C)D</v>
          </cell>
          <cell r="AL224">
            <v>29.32893670833452</v>
          </cell>
          <cell r="AM224" t="str">
            <v>(C)D</v>
          </cell>
          <cell r="AN224">
            <v>0.5</v>
          </cell>
          <cell r="AO224" t="str">
            <v>D</v>
          </cell>
          <cell r="AP224">
            <v>19.927344724160008</v>
          </cell>
          <cell r="AQ224" t="str">
            <v>(C)D</v>
          </cell>
          <cell r="AR224">
            <v>5.352910052910053</v>
          </cell>
          <cell r="AS224" t="str">
            <v>(C)D</v>
          </cell>
          <cell r="AT224" t="str">
            <v>no</v>
          </cell>
          <cell r="AU224" t="str">
            <v>NC</v>
          </cell>
          <cell r="AV224" t="str">
            <v>NC</v>
          </cell>
          <cell r="AW224" t="str">
            <v>NC</v>
          </cell>
          <cell r="AX224" t="str">
            <v>NC</v>
          </cell>
          <cell r="AY224" t="str">
            <v>NC</v>
          </cell>
          <cell r="AZ224" t="e">
            <v>#NAME?</v>
          </cell>
          <cell r="BA224" t="e">
            <v>#NAME?</v>
          </cell>
          <cell r="BB224" t="e">
            <v>#REF!</v>
          </cell>
          <cell r="BC224" t="str">
            <v>NC</v>
          </cell>
          <cell r="BD224" t="str">
            <v>NC</v>
          </cell>
          <cell r="BE224" t="str">
            <v>NC</v>
          </cell>
        </row>
        <row r="225">
          <cell r="A225" t="str">
            <v>1,2,3,7,8,9-Hexachlorodibenzofuran</v>
          </cell>
          <cell r="C225">
            <v>1.62E-05</v>
          </cell>
          <cell r="D225" t="str">
            <v>e</v>
          </cell>
          <cell r="E225">
            <v>0.0006642</v>
          </cell>
          <cell r="F225" t="str">
            <v>k</v>
          </cell>
          <cell r="G225">
            <v>119179.07215816093</v>
          </cell>
          <cell r="H225" t="str">
            <v>o</v>
          </cell>
          <cell r="I225">
            <v>0.049776410125343194</v>
          </cell>
          <cell r="J225" t="str">
            <v>i</v>
          </cell>
          <cell r="K225">
            <v>1E-05</v>
          </cell>
          <cell r="L225" t="str">
            <v>m</v>
          </cell>
          <cell r="M225">
            <v>715.0744329489655</v>
          </cell>
          <cell r="O225">
            <v>1.93E-05</v>
          </cell>
          <cell r="P225" t="str">
            <v>e</v>
          </cell>
          <cell r="S225">
            <v>6.8</v>
          </cell>
          <cell r="T225" t="str">
            <v>e</v>
          </cell>
          <cell r="Z225">
            <v>0.03</v>
          </cell>
          <cell r="AA225" t="str">
            <v>D</v>
          </cell>
          <cell r="AD225">
            <v>0.7670081876935111</v>
          </cell>
          <cell r="AE225" t="str">
            <v>(C)D</v>
          </cell>
          <cell r="AF225">
            <v>322</v>
          </cell>
          <cell r="AH225">
            <v>5.3</v>
          </cell>
          <cell r="AI225" t="str">
            <v>(C)D</v>
          </cell>
          <cell r="AJ225">
            <v>6.67404758934736</v>
          </cell>
          <cell r="AK225" t="str">
            <v>(C)D</v>
          </cell>
          <cell r="AL225">
            <v>29.32893670833452</v>
          </cell>
          <cell r="AM225" t="str">
            <v>(C)D</v>
          </cell>
          <cell r="AN225">
            <v>0.5</v>
          </cell>
          <cell r="AO225" t="str">
            <v>D</v>
          </cell>
          <cell r="AP225">
            <v>19.927344724160008</v>
          </cell>
          <cell r="AQ225" t="str">
            <v>(C)D</v>
          </cell>
          <cell r="AR225">
            <v>5.352910052910053</v>
          </cell>
          <cell r="AS225" t="str">
            <v>(C)D</v>
          </cell>
          <cell r="AT225" t="str">
            <v>no</v>
          </cell>
          <cell r="AU225" t="str">
            <v>NC</v>
          </cell>
          <cell r="AV225" t="str">
            <v>NC</v>
          </cell>
          <cell r="AW225" t="str">
            <v>NC</v>
          </cell>
          <cell r="AX225" t="str">
            <v>NC</v>
          </cell>
          <cell r="AY225" t="str">
            <v>NC</v>
          </cell>
          <cell r="AZ225" t="e">
            <v>#NAME?</v>
          </cell>
          <cell r="BA225" t="e">
            <v>#NAME?</v>
          </cell>
          <cell r="BB225" t="e">
            <v>#REF!</v>
          </cell>
          <cell r="BC225" t="str">
            <v>NC</v>
          </cell>
          <cell r="BD225" t="str">
            <v>NC</v>
          </cell>
          <cell r="BE225" t="str">
            <v>NC</v>
          </cell>
        </row>
        <row r="226">
          <cell r="A226" t="str">
            <v>2,3,4,6,7,8-Hexachlorodibenzofuran</v>
          </cell>
          <cell r="C226">
            <v>1.62E-05</v>
          </cell>
          <cell r="D226" t="str">
            <v>e</v>
          </cell>
          <cell r="E226">
            <v>0.0006642</v>
          </cell>
          <cell r="F226" t="str">
            <v>k</v>
          </cell>
          <cell r="G226">
            <v>119179.07215816093</v>
          </cell>
          <cell r="H226" t="str">
            <v>o</v>
          </cell>
          <cell r="I226">
            <v>0.049776410125343194</v>
          </cell>
          <cell r="J226" t="str">
            <v>i</v>
          </cell>
          <cell r="K226">
            <v>1E-05</v>
          </cell>
          <cell r="L226" t="str">
            <v>m</v>
          </cell>
          <cell r="M226">
            <v>715.0744329489655</v>
          </cell>
          <cell r="O226">
            <v>1.93E-05</v>
          </cell>
          <cell r="P226" t="str">
            <v>e</v>
          </cell>
          <cell r="S226">
            <v>6.8</v>
          </cell>
          <cell r="T226" t="str">
            <v>e</v>
          </cell>
          <cell r="Z226">
            <v>0.03</v>
          </cell>
          <cell r="AA226" t="str">
            <v>D</v>
          </cell>
          <cell r="AD226">
            <v>0.7670081876935111</v>
          </cell>
          <cell r="AE226" t="str">
            <v>(C)D</v>
          </cell>
          <cell r="AF226">
            <v>322</v>
          </cell>
          <cell r="AH226">
            <v>5.3</v>
          </cell>
          <cell r="AI226" t="str">
            <v>(C)D</v>
          </cell>
          <cell r="AJ226">
            <v>6.67404758934736</v>
          </cell>
          <cell r="AK226" t="str">
            <v>(C)D</v>
          </cell>
          <cell r="AL226">
            <v>29.32893670833452</v>
          </cell>
          <cell r="AM226" t="str">
            <v>(C)D</v>
          </cell>
          <cell r="AN226">
            <v>0.5</v>
          </cell>
          <cell r="AO226" t="str">
            <v>D</v>
          </cell>
          <cell r="AP226">
            <v>19.927344724160008</v>
          </cell>
          <cell r="AQ226" t="str">
            <v>(C)D</v>
          </cell>
          <cell r="AR226">
            <v>5.352910052910053</v>
          </cell>
          <cell r="AS226" t="str">
            <v>(C)D</v>
          </cell>
          <cell r="AT226" t="str">
            <v>no</v>
          </cell>
          <cell r="AU226" t="str">
            <v>NC</v>
          </cell>
          <cell r="AV226" t="str">
            <v>NC</v>
          </cell>
          <cell r="AW226" t="str">
            <v>NC</v>
          </cell>
          <cell r="AX226" t="str">
            <v>NC</v>
          </cell>
          <cell r="AY226" t="str">
            <v>NC</v>
          </cell>
          <cell r="AZ226" t="e">
            <v>#NAME?</v>
          </cell>
          <cell r="BA226" t="e">
            <v>#NAME?</v>
          </cell>
          <cell r="BB226" t="e">
            <v>#REF!</v>
          </cell>
          <cell r="BC226" t="str">
            <v>NC</v>
          </cell>
          <cell r="BD226" t="str">
            <v>NC</v>
          </cell>
          <cell r="BE226" t="str">
            <v>NC</v>
          </cell>
        </row>
        <row r="227">
          <cell r="A227" t="str">
            <v>1,2,3,4,6,7,8-Heptachlorodibenzofuran</v>
          </cell>
          <cell r="C227">
            <v>1.62E-05</v>
          </cell>
          <cell r="D227" t="str">
            <v>e</v>
          </cell>
          <cell r="E227">
            <v>0.0006642</v>
          </cell>
          <cell r="F227" t="str">
            <v>k</v>
          </cell>
          <cell r="G227">
            <v>119179.07215816093</v>
          </cell>
          <cell r="H227" t="str">
            <v>o</v>
          </cell>
          <cell r="I227">
            <v>0.049776410125343194</v>
          </cell>
          <cell r="J227" t="str">
            <v>i</v>
          </cell>
          <cell r="K227">
            <v>1E-05</v>
          </cell>
          <cell r="L227" t="str">
            <v>m</v>
          </cell>
          <cell r="M227">
            <v>715.0744329489655</v>
          </cell>
          <cell r="O227">
            <v>1.93E-05</v>
          </cell>
          <cell r="P227" t="str">
            <v>e</v>
          </cell>
          <cell r="S227">
            <v>6.8</v>
          </cell>
          <cell r="T227" t="str">
            <v>e</v>
          </cell>
          <cell r="Z227">
            <v>0.03</v>
          </cell>
          <cell r="AA227" t="str">
            <v>D</v>
          </cell>
          <cell r="AD227">
            <v>0.7670081876935111</v>
          </cell>
          <cell r="AE227" t="str">
            <v>(C)D</v>
          </cell>
          <cell r="AF227">
            <v>322</v>
          </cell>
          <cell r="AH227">
            <v>5.3</v>
          </cell>
          <cell r="AI227" t="str">
            <v>(C)D</v>
          </cell>
          <cell r="AJ227">
            <v>6.67404758934736</v>
          </cell>
          <cell r="AK227" t="str">
            <v>(C)D</v>
          </cell>
          <cell r="AL227">
            <v>29.32893670833452</v>
          </cell>
          <cell r="AM227" t="str">
            <v>(C)D</v>
          </cell>
          <cell r="AN227">
            <v>0.5</v>
          </cell>
          <cell r="AO227" t="str">
            <v>D</v>
          </cell>
          <cell r="AP227">
            <v>19.927344724160008</v>
          </cell>
          <cell r="AQ227" t="str">
            <v>(C)D</v>
          </cell>
          <cell r="AR227">
            <v>5.352910052910053</v>
          </cell>
          <cell r="AS227" t="str">
            <v>(C)D</v>
          </cell>
          <cell r="AT227" t="str">
            <v>no</v>
          </cell>
          <cell r="AU227" t="str">
            <v>NC</v>
          </cell>
          <cell r="AV227" t="str">
            <v>NC</v>
          </cell>
          <cell r="AW227" t="str">
            <v>NC</v>
          </cell>
          <cell r="AX227" t="str">
            <v>NC</v>
          </cell>
          <cell r="AY227" t="str">
            <v>NC</v>
          </cell>
          <cell r="AZ227" t="e">
            <v>#NAME?</v>
          </cell>
          <cell r="BA227" t="e">
            <v>#NAME?</v>
          </cell>
          <cell r="BB227" t="e">
            <v>#REF!</v>
          </cell>
          <cell r="BC227" t="str">
            <v>NC</v>
          </cell>
          <cell r="BD227" t="str">
            <v>NC</v>
          </cell>
          <cell r="BE227" t="str">
            <v>NC</v>
          </cell>
        </row>
        <row r="228">
          <cell r="A228" t="str">
            <v>1,2,3,4,7,8,9-Heptachlorodibenzofuran</v>
          </cell>
          <cell r="C228">
            <v>1.62E-05</v>
          </cell>
          <cell r="D228" t="str">
            <v>e</v>
          </cell>
          <cell r="E228">
            <v>0.0006642</v>
          </cell>
          <cell r="F228" t="str">
            <v>k</v>
          </cell>
          <cell r="G228">
            <v>119179.07215816093</v>
          </cell>
          <cell r="H228" t="str">
            <v>o</v>
          </cell>
          <cell r="I228">
            <v>0.049776410125343194</v>
          </cell>
          <cell r="J228" t="str">
            <v>i</v>
          </cell>
          <cell r="K228">
            <v>1E-05</v>
          </cell>
          <cell r="L228" t="str">
            <v>m</v>
          </cell>
          <cell r="M228">
            <v>715.0744329489655</v>
          </cell>
          <cell r="O228">
            <v>1.93E-05</v>
          </cell>
          <cell r="P228" t="str">
            <v>e</v>
          </cell>
          <cell r="S228">
            <v>6.8</v>
          </cell>
          <cell r="T228" t="str">
            <v>e</v>
          </cell>
          <cell r="Z228">
            <v>0.03</v>
          </cell>
          <cell r="AA228" t="str">
            <v>D</v>
          </cell>
          <cell r="AD228">
            <v>0.7670081876935111</v>
          </cell>
          <cell r="AE228" t="str">
            <v>(C)D</v>
          </cell>
          <cell r="AF228">
            <v>322</v>
          </cell>
          <cell r="AH228">
            <v>5.3</v>
          </cell>
          <cell r="AI228" t="str">
            <v>(C)D</v>
          </cell>
          <cell r="AJ228">
            <v>6.67404758934736</v>
          </cell>
          <cell r="AK228" t="str">
            <v>(C)D</v>
          </cell>
          <cell r="AL228">
            <v>29.32893670833452</v>
          </cell>
          <cell r="AM228" t="str">
            <v>(C)D</v>
          </cell>
          <cell r="AN228">
            <v>0.5</v>
          </cell>
          <cell r="AO228" t="str">
            <v>D</v>
          </cell>
          <cell r="AP228">
            <v>19.927344724160008</v>
          </cell>
          <cell r="AQ228" t="str">
            <v>(C)D</v>
          </cell>
          <cell r="AR228">
            <v>5.352910052910053</v>
          </cell>
          <cell r="AS228" t="str">
            <v>(C)D</v>
          </cell>
          <cell r="AT228" t="str">
            <v>no</v>
          </cell>
          <cell r="AU228" t="str">
            <v>NC</v>
          </cell>
          <cell r="AV228" t="str">
            <v>NC</v>
          </cell>
          <cell r="AW228" t="str">
            <v>NC</v>
          </cell>
          <cell r="AX228" t="str">
            <v>NC</v>
          </cell>
          <cell r="AY228" t="str">
            <v>NC</v>
          </cell>
          <cell r="AZ228" t="e">
            <v>#NAME?</v>
          </cell>
          <cell r="BA228" t="e">
            <v>#NAME?</v>
          </cell>
          <cell r="BB228" t="e">
            <v>#REF!</v>
          </cell>
          <cell r="BC228" t="str">
            <v>NC</v>
          </cell>
          <cell r="BD228" t="str">
            <v>NC</v>
          </cell>
          <cell r="BE228" t="str">
            <v>NC</v>
          </cell>
        </row>
        <row r="229">
          <cell r="A229" t="str">
            <v>Octachlorodibenzofuran</v>
          </cell>
          <cell r="C229">
            <v>1.62E-05</v>
          </cell>
          <cell r="D229" t="str">
            <v>e</v>
          </cell>
          <cell r="E229">
            <v>0.0006642</v>
          </cell>
          <cell r="F229" t="str">
            <v>k</v>
          </cell>
          <cell r="G229">
            <v>119179.07215816093</v>
          </cell>
          <cell r="H229" t="str">
            <v>o</v>
          </cell>
          <cell r="I229">
            <v>0.049776410125343194</v>
          </cell>
          <cell r="J229" t="str">
            <v>i</v>
          </cell>
          <cell r="K229">
            <v>1E-05</v>
          </cell>
          <cell r="L229" t="str">
            <v>m</v>
          </cell>
          <cell r="M229">
            <v>715.0744329489655</v>
          </cell>
          <cell r="O229">
            <v>1.93E-05</v>
          </cell>
          <cell r="P229" t="str">
            <v>e</v>
          </cell>
          <cell r="S229">
            <v>6.8</v>
          </cell>
          <cell r="T229" t="str">
            <v>e</v>
          </cell>
          <cell r="Z229">
            <v>0.03</v>
          </cell>
          <cell r="AA229" t="str">
            <v>D</v>
          </cell>
          <cell r="AD229">
            <v>0.7670081876935111</v>
          </cell>
          <cell r="AE229" t="str">
            <v>(C)D</v>
          </cell>
          <cell r="AF229">
            <v>322</v>
          </cell>
          <cell r="AH229">
            <v>5.3</v>
          </cell>
          <cell r="AI229" t="str">
            <v>(C)D</v>
          </cell>
          <cell r="AJ229">
            <v>6.67404758934736</v>
          </cell>
          <cell r="AK229" t="str">
            <v>(C)D</v>
          </cell>
          <cell r="AL229">
            <v>29.32893670833452</v>
          </cell>
          <cell r="AM229" t="str">
            <v>(C)D</v>
          </cell>
          <cell r="AN229">
            <v>0.5</v>
          </cell>
          <cell r="AO229" t="str">
            <v>D</v>
          </cell>
          <cell r="AP229">
            <v>19.927344724160008</v>
          </cell>
          <cell r="AQ229" t="str">
            <v>(C)D</v>
          </cell>
          <cell r="AR229">
            <v>5.352910052910053</v>
          </cell>
          <cell r="AS229" t="str">
            <v>(C)D</v>
          </cell>
          <cell r="AT229" t="str">
            <v>no</v>
          </cell>
          <cell r="AU229" t="str">
            <v>NC</v>
          </cell>
          <cell r="AV229" t="str">
            <v>NC</v>
          </cell>
          <cell r="AW229" t="str">
            <v>NC</v>
          </cell>
          <cell r="AX229" t="str">
            <v>NC</v>
          </cell>
          <cell r="AY229" t="str">
            <v>NC</v>
          </cell>
          <cell r="AZ229" t="e">
            <v>#NAME?</v>
          </cell>
          <cell r="BA229" t="e">
            <v>#NAME?</v>
          </cell>
          <cell r="BB229" t="e">
            <v>#REF!</v>
          </cell>
          <cell r="BC229" t="str">
            <v>NC</v>
          </cell>
          <cell r="BD229" t="str">
            <v>NC</v>
          </cell>
          <cell r="BE229" t="str">
            <v>NC</v>
          </cell>
        </row>
        <row r="230">
          <cell r="A230" t="str">
            <v> 3,3',4,4'-Tetrachlorobiphenyl</v>
          </cell>
        </row>
        <row r="231">
          <cell r="A231" t="str">
            <v> 3,4,4',5-Tetrachlorobiphenyl</v>
          </cell>
        </row>
        <row r="232">
          <cell r="A232" t="str">
            <v> 2,3,3',4,4'-Pentachlorobiphenyl</v>
          </cell>
        </row>
        <row r="233">
          <cell r="A233" t="str">
            <v> 2,3,4,4',5-Pentachlorobiphenyl</v>
          </cell>
        </row>
        <row r="234">
          <cell r="A234" t="str">
            <v> 2,3',4,4',5-Pentachlorobiphenyl</v>
          </cell>
        </row>
        <row r="235">
          <cell r="A235" t="str">
            <v> 2',3,4,4',5-Pentachlorobiphenyl</v>
          </cell>
        </row>
        <row r="236">
          <cell r="A236" t="str">
            <v> 3,3',4,4',5-Pentachlorobiphenyl</v>
          </cell>
        </row>
        <row r="237">
          <cell r="A237" t="str">
            <v> 2,3,3',4,4',5-Hexachlorobiphenyl</v>
          </cell>
        </row>
        <row r="238">
          <cell r="A238" t="str">
            <v> 2,3,3',4,4',5'-Hexachlorobiphenyl</v>
          </cell>
        </row>
        <row r="239">
          <cell r="A239" t="str">
            <v> 2,3',4,4',5,5'-Hexachlorobiphenyl</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arameters"/>
      <sheetName val="Table 4-2"/>
      <sheetName val="C1-2"/>
      <sheetName val="Table 4-3"/>
      <sheetName val="Table 4-4"/>
    </sheetNames>
    <sheetDataSet>
      <sheetData sheetId="1">
        <row r="12">
          <cell r="Z12" t="str">
            <v>NA</v>
          </cell>
        </row>
        <row r="13">
          <cell r="Z13" t="str">
            <v>NA</v>
          </cell>
        </row>
        <row r="14">
          <cell r="Z14" t="str">
            <v>NA</v>
          </cell>
        </row>
        <row r="15">
          <cell r="Z15" t="str">
            <v>NA</v>
          </cell>
        </row>
        <row r="16">
          <cell r="Z16" t="str">
            <v>NA</v>
          </cell>
        </row>
        <row r="17">
          <cell r="Z17">
            <v>0.0049</v>
          </cell>
        </row>
        <row r="18">
          <cell r="Z18" t="str">
            <v>NA</v>
          </cell>
        </row>
        <row r="19">
          <cell r="Z19" t="str">
            <v>NA</v>
          </cell>
        </row>
        <row r="20">
          <cell r="Z20" t="str">
            <v>NA</v>
          </cell>
        </row>
        <row r="21">
          <cell r="Z21">
            <v>0.00057</v>
          </cell>
        </row>
        <row r="22">
          <cell r="Z22">
            <v>0.00057</v>
          </cell>
        </row>
        <row r="23">
          <cell r="Z23">
            <v>4.1E-06</v>
          </cell>
        </row>
        <row r="24">
          <cell r="Z24">
            <v>0.067</v>
          </cell>
        </row>
        <row r="25">
          <cell r="Z25">
            <v>0.00020857142857142857</v>
          </cell>
        </row>
        <row r="26">
          <cell r="Z26">
            <v>0.00020857142857142857</v>
          </cell>
        </row>
        <row r="27">
          <cell r="Z27">
            <v>2.0857142857142857E-05</v>
          </cell>
        </row>
        <row r="28">
          <cell r="Z28" t="str">
            <v>NA</v>
          </cell>
        </row>
        <row r="29">
          <cell r="Z29">
            <v>0.002085714285714286</v>
          </cell>
        </row>
        <row r="30">
          <cell r="Z30" t="str">
            <v>NA</v>
          </cell>
        </row>
        <row r="31">
          <cell r="Z31" t="str">
            <v>NA</v>
          </cell>
        </row>
        <row r="32">
          <cell r="Z32" t="str">
            <v>NA</v>
          </cell>
        </row>
        <row r="33">
          <cell r="Z33">
            <v>0.00033</v>
          </cell>
        </row>
        <row r="34">
          <cell r="Z34">
            <v>1E-05</v>
          </cell>
        </row>
        <row r="35">
          <cell r="Z35">
            <v>4E-06</v>
          </cell>
        </row>
        <row r="36">
          <cell r="Z36" t="str">
            <v>NA</v>
          </cell>
        </row>
        <row r="37">
          <cell r="Z37" t="str">
            <v>NA</v>
          </cell>
        </row>
        <row r="38">
          <cell r="Z38" t="str">
            <v>NA</v>
          </cell>
        </row>
        <row r="39">
          <cell r="Z39">
            <v>1.1E-06</v>
          </cell>
        </row>
        <row r="40">
          <cell r="Z40" t="str">
            <v>NA</v>
          </cell>
        </row>
        <row r="41">
          <cell r="Z41" t="str">
            <v>NA</v>
          </cell>
        </row>
        <row r="42">
          <cell r="Z42" t="str">
            <v>NA</v>
          </cell>
        </row>
        <row r="43">
          <cell r="Z43" t="str">
            <v>NA</v>
          </cell>
        </row>
        <row r="44">
          <cell r="Z44" t="str">
            <v>NA</v>
          </cell>
        </row>
        <row r="45">
          <cell r="Z45" t="str">
            <v>NA</v>
          </cell>
        </row>
        <row r="46">
          <cell r="Z46" t="str">
            <v>NA</v>
          </cell>
        </row>
        <row r="47">
          <cell r="Z47" t="str">
            <v>NA</v>
          </cell>
        </row>
        <row r="48">
          <cell r="Z48" t="str">
            <v>NA</v>
          </cell>
        </row>
        <row r="49">
          <cell r="Z49">
            <v>1.5E-05</v>
          </cell>
        </row>
        <row r="50">
          <cell r="Z50">
            <v>0.0001</v>
          </cell>
        </row>
        <row r="51">
          <cell r="Z51" t="str">
            <v>NA</v>
          </cell>
        </row>
        <row r="52">
          <cell r="Z52" t="str">
            <v>NA</v>
          </cell>
        </row>
        <row r="53">
          <cell r="Z53" t="str">
            <v>NA</v>
          </cell>
        </row>
        <row r="54">
          <cell r="Z54" t="str">
            <v>NA</v>
          </cell>
        </row>
        <row r="55">
          <cell r="Z55" t="str">
            <v>NA</v>
          </cell>
        </row>
        <row r="56">
          <cell r="Z56">
            <v>2.3E-05</v>
          </cell>
        </row>
        <row r="58">
          <cell r="Z58" t="str">
            <v>NA</v>
          </cell>
        </row>
        <row r="59">
          <cell r="Z59" t="str">
            <v>NA</v>
          </cell>
        </row>
        <row r="60">
          <cell r="Z60" t="str">
            <v>NA</v>
          </cell>
        </row>
        <row r="61">
          <cell r="Z61" t="str">
            <v>NA</v>
          </cell>
        </row>
        <row r="62">
          <cell r="Z62" t="str">
            <v>NA</v>
          </cell>
        </row>
        <row r="63">
          <cell r="Z63" t="str">
            <v>NA</v>
          </cell>
        </row>
        <row r="64">
          <cell r="Z64">
            <v>2.0857142857142858E-06</v>
          </cell>
        </row>
        <row r="65">
          <cell r="Z65" t="str">
            <v>NA</v>
          </cell>
        </row>
        <row r="66">
          <cell r="Z66">
            <v>0.002085714285714286</v>
          </cell>
        </row>
        <row r="67">
          <cell r="Z67" t="str">
            <v>NA</v>
          </cell>
        </row>
        <row r="68">
          <cell r="Z68" t="str">
            <v>NA</v>
          </cell>
        </row>
        <row r="69">
          <cell r="Z69">
            <v>6.857142857142856E-07</v>
          </cell>
        </row>
        <row r="70">
          <cell r="Z70">
            <v>0.0003</v>
          </cell>
        </row>
        <row r="71">
          <cell r="Z71" t="str">
            <v>NA</v>
          </cell>
        </row>
        <row r="72">
          <cell r="Z72" t="str">
            <v>NA</v>
          </cell>
        </row>
        <row r="73">
          <cell r="Z73" t="str">
            <v>NA</v>
          </cell>
        </row>
        <row r="74">
          <cell r="Z74" t="str">
            <v>NA</v>
          </cell>
        </row>
        <row r="75">
          <cell r="Z75">
            <v>6.285714285714285E-06</v>
          </cell>
        </row>
        <row r="76">
          <cell r="Z76" t="str">
            <v>NA</v>
          </cell>
        </row>
        <row r="77">
          <cell r="Z77">
            <v>0.0026571428571428575</v>
          </cell>
        </row>
        <row r="78">
          <cell r="Z78">
            <v>0.0026571428571428575</v>
          </cell>
        </row>
        <row r="79">
          <cell r="Z79" t="str">
            <v>NA</v>
          </cell>
        </row>
        <row r="80">
          <cell r="Z80" t="str">
            <v>NA</v>
          </cell>
        </row>
        <row r="81">
          <cell r="Z81">
            <v>2.6E-05</v>
          </cell>
        </row>
        <row r="82">
          <cell r="Z82" t="str">
            <v>NA</v>
          </cell>
        </row>
        <row r="83">
          <cell r="Z83" t="str">
            <v>NA</v>
          </cell>
        </row>
        <row r="84">
          <cell r="Z84" t="str">
            <v>NA</v>
          </cell>
        </row>
        <row r="85">
          <cell r="Z85">
            <v>4.7E-07</v>
          </cell>
        </row>
        <row r="86">
          <cell r="Z86" t="str">
            <v>NA</v>
          </cell>
        </row>
        <row r="87">
          <cell r="Z87" t="str">
            <v>NA</v>
          </cell>
        </row>
        <row r="88">
          <cell r="Z88" t="str">
            <v>NA</v>
          </cell>
        </row>
        <row r="89">
          <cell r="Z89" t="str">
            <v>NA</v>
          </cell>
        </row>
        <row r="90">
          <cell r="Z90" t="str">
            <v>NA</v>
          </cell>
        </row>
        <row r="91">
          <cell r="Z91" t="str">
            <v>NA</v>
          </cell>
        </row>
        <row r="92">
          <cell r="Z92">
            <v>4E-06</v>
          </cell>
        </row>
        <row r="93">
          <cell r="Z93">
            <v>0.0046</v>
          </cell>
        </row>
        <row r="94">
          <cell r="Z94" t="str">
            <v>NA</v>
          </cell>
        </row>
        <row r="95">
          <cell r="Z95" t="str">
            <v>NA</v>
          </cell>
        </row>
        <row r="96">
          <cell r="Z96" t="str">
            <v>NA</v>
          </cell>
        </row>
        <row r="97">
          <cell r="Z97" t="str">
            <v>NA</v>
          </cell>
        </row>
        <row r="98">
          <cell r="Z98" t="str">
            <v>NA</v>
          </cell>
        </row>
        <row r="100">
          <cell r="Z100" t="str">
            <v>NA</v>
          </cell>
        </row>
        <row r="101">
          <cell r="Z101" t="str">
            <v>NA</v>
          </cell>
        </row>
        <row r="102">
          <cell r="Z102" t="str">
            <v>NA</v>
          </cell>
        </row>
        <row r="103">
          <cell r="Z103" t="str">
            <v>NA</v>
          </cell>
        </row>
        <row r="104">
          <cell r="Z104">
            <v>43</v>
          </cell>
        </row>
        <row r="105">
          <cell r="Z105">
            <v>32.142857142857146</v>
          </cell>
        </row>
        <row r="106">
          <cell r="Z106">
            <v>3.2142857142857144</v>
          </cell>
        </row>
        <row r="107">
          <cell r="Z107">
            <v>3.2142857142857144</v>
          </cell>
        </row>
        <row r="108">
          <cell r="Z108">
            <v>3.2142857142857144</v>
          </cell>
        </row>
        <row r="109">
          <cell r="Z109">
            <v>0.32142857142857145</v>
          </cell>
        </row>
        <row r="110">
          <cell r="Z110">
            <v>0.0032142857142857142</v>
          </cell>
        </row>
        <row r="111">
          <cell r="Z111" t="str">
            <v>NA</v>
          </cell>
        </row>
        <row r="112">
          <cell r="Z112">
            <v>0.00022</v>
          </cell>
        </row>
        <row r="113">
          <cell r="Z113" t="str">
            <v>NA</v>
          </cell>
        </row>
        <row r="114">
          <cell r="Z114" t="str">
            <v>NA</v>
          </cell>
        </row>
        <row r="115">
          <cell r="Z115" t="str">
            <v>NA</v>
          </cell>
        </row>
        <row r="116">
          <cell r="Z116">
            <v>3.2142857142857144</v>
          </cell>
        </row>
        <row r="117">
          <cell r="Z117">
            <v>1.6071428571428572</v>
          </cell>
        </row>
        <row r="118">
          <cell r="Z118">
            <v>16.071428571428573</v>
          </cell>
        </row>
        <row r="119">
          <cell r="Z119">
            <v>3.2142857142857144</v>
          </cell>
        </row>
        <row r="120">
          <cell r="Z120">
            <v>3.2142857142857144</v>
          </cell>
        </row>
        <row r="121">
          <cell r="Z121">
            <v>3.2142857142857144</v>
          </cell>
        </row>
        <row r="122">
          <cell r="Z122">
            <v>3.2142857142857144</v>
          </cell>
        </row>
        <row r="123">
          <cell r="Z123">
            <v>0.32142857142857145</v>
          </cell>
        </row>
        <row r="124">
          <cell r="Z124">
            <v>0.32142857142857145</v>
          </cell>
        </row>
        <row r="125">
          <cell r="Z125">
            <v>0.0032142857142857142</v>
          </cell>
        </row>
        <row r="126">
          <cell r="Z126">
            <v>0.0013</v>
          </cell>
        </row>
        <row r="127">
          <cell r="Z127">
            <v>0.00046</v>
          </cell>
        </row>
        <row r="128">
          <cell r="Z128">
            <v>2.2285714285714287E-05</v>
          </cell>
        </row>
        <row r="129">
          <cell r="Z129" t="str">
            <v>NA</v>
          </cell>
        </row>
        <row r="130">
          <cell r="Z130">
            <v>4E-06</v>
          </cell>
        </row>
        <row r="131">
          <cell r="Z131">
            <v>0.00020857142857142857</v>
          </cell>
        </row>
        <row r="132">
          <cell r="Z132" t="str">
            <v>NA</v>
          </cell>
        </row>
        <row r="133">
          <cell r="Z133" t="str">
            <v>NA</v>
          </cell>
        </row>
        <row r="134">
          <cell r="Z134" t="str">
            <v>NA</v>
          </cell>
        </row>
        <row r="135">
          <cell r="Z135" t="str">
            <v>NA</v>
          </cell>
        </row>
        <row r="136">
          <cell r="Z136" t="str">
            <v>NA</v>
          </cell>
        </row>
        <row r="137">
          <cell r="Z137" t="str">
            <v>NA</v>
          </cell>
        </row>
        <row r="138">
          <cell r="Z138" t="str">
            <v>NA</v>
          </cell>
        </row>
        <row r="139">
          <cell r="Z139" t="str">
            <v>NA</v>
          </cell>
        </row>
        <row r="140">
          <cell r="Z140" t="str">
            <v>NA</v>
          </cell>
        </row>
        <row r="141">
          <cell r="Z141" t="str">
            <v>NA</v>
          </cell>
        </row>
        <row r="142">
          <cell r="Z142" t="str">
            <v>NA</v>
          </cell>
        </row>
        <row r="143">
          <cell r="Z143" t="str">
            <v>NA</v>
          </cell>
        </row>
        <row r="144">
          <cell r="Z144" t="str">
            <v>NA</v>
          </cell>
        </row>
        <row r="145">
          <cell r="Z145" t="str">
            <v>NA</v>
          </cell>
        </row>
        <row r="147">
          <cell r="Z147" t="str">
            <v>NA</v>
          </cell>
        </row>
        <row r="148">
          <cell r="Z148" t="str">
            <v>NA</v>
          </cell>
        </row>
        <row r="149">
          <cell r="Z149">
            <v>0.0027</v>
          </cell>
        </row>
        <row r="150">
          <cell r="Z150">
            <v>0.014</v>
          </cell>
        </row>
        <row r="151">
          <cell r="Z151" t="str">
            <v>NA</v>
          </cell>
        </row>
        <row r="152">
          <cell r="Z152" t="str">
            <v>NA</v>
          </cell>
        </row>
        <row r="153">
          <cell r="Z153" t="str">
            <v>NA</v>
          </cell>
        </row>
        <row r="154">
          <cell r="Z154" t="str">
            <v>NA</v>
          </cell>
        </row>
        <row r="155">
          <cell r="Z155" t="str">
            <v>NA</v>
          </cell>
        </row>
        <row r="156">
          <cell r="Z156" t="str">
            <v>NA</v>
          </cell>
        </row>
        <row r="157">
          <cell r="Z157" t="str">
            <v>NA</v>
          </cell>
        </row>
        <row r="158">
          <cell r="Z158" t="str">
            <v>NA</v>
          </cell>
        </row>
        <row r="159">
          <cell r="Z159">
            <v>0.0001</v>
          </cell>
        </row>
        <row r="160">
          <cell r="Z160">
            <v>43</v>
          </cell>
        </row>
        <row r="161">
          <cell r="Z161" t="str">
            <v>NA</v>
          </cell>
        </row>
        <row r="162">
          <cell r="Z162" t="str">
            <v>NA</v>
          </cell>
        </row>
        <row r="163">
          <cell r="Z163" t="str">
            <v>NA</v>
          </cell>
        </row>
        <row r="164">
          <cell r="Z164" t="str">
            <v>NA</v>
          </cell>
        </row>
        <row r="165">
          <cell r="Z165">
            <v>7.4E-06</v>
          </cell>
        </row>
        <row r="166">
          <cell r="Z166">
            <v>5.8E-05</v>
          </cell>
        </row>
        <row r="167">
          <cell r="Z167">
            <v>2.2857142857142858E-05</v>
          </cell>
        </row>
        <row r="168">
          <cell r="Z168" t="str">
            <v>NA</v>
          </cell>
        </row>
        <row r="169">
          <cell r="Z169" t="str">
            <v>NA</v>
          </cell>
        </row>
        <row r="170">
          <cell r="Z170" t="str">
            <v>NA</v>
          </cell>
        </row>
        <row r="171">
          <cell r="Z171" t="str">
            <v>NA</v>
          </cell>
        </row>
        <row r="172">
          <cell r="Z172">
            <v>1.6E-05</v>
          </cell>
        </row>
        <row r="173">
          <cell r="Z173">
            <v>1.7E-06</v>
          </cell>
        </row>
        <row r="174">
          <cell r="Z174" t="str">
            <v>NA</v>
          </cell>
        </row>
        <row r="175">
          <cell r="Z175" t="str">
            <v>NA</v>
          </cell>
        </row>
        <row r="176">
          <cell r="Z176">
            <v>3.1E-06</v>
          </cell>
        </row>
        <row r="177">
          <cell r="Z177" t="str">
            <v>NA</v>
          </cell>
        </row>
        <row r="178">
          <cell r="Z178" t="str">
            <v>NA</v>
          </cell>
        </row>
        <row r="179">
          <cell r="Z179" t="str">
            <v>NA</v>
          </cell>
        </row>
        <row r="180">
          <cell r="Z180" t="str">
            <v>NA</v>
          </cell>
        </row>
        <row r="181">
          <cell r="Z181" t="str">
            <v>NA</v>
          </cell>
        </row>
        <row r="182">
          <cell r="Z182" t="str">
            <v>NA</v>
          </cell>
        </row>
        <row r="183">
          <cell r="Z183">
            <v>8.8E-06</v>
          </cell>
        </row>
        <row r="184">
          <cell r="Z184">
            <v>4.4E-06</v>
          </cell>
        </row>
        <row r="185">
          <cell r="Z185" t="str">
            <v>NA</v>
          </cell>
        </row>
        <row r="186">
          <cell r="Z186" t="str">
            <v>NA</v>
          </cell>
        </row>
        <row r="187">
          <cell r="Z187">
            <v>1.942857142857143E-06</v>
          </cell>
        </row>
        <row r="190">
          <cell r="Z190" t="str">
            <v>NA</v>
          </cell>
        </row>
        <row r="191">
          <cell r="Z191" t="str">
            <v>NA</v>
          </cell>
        </row>
        <row r="192">
          <cell r="Z192" t="str">
            <v>NA</v>
          </cell>
        </row>
        <row r="194">
          <cell r="Z194">
            <v>0.0043</v>
          </cell>
        </row>
        <row r="195">
          <cell r="Z195" t="str">
            <v>NA</v>
          </cell>
        </row>
        <row r="196">
          <cell r="Z196">
            <v>0.0024</v>
          </cell>
        </row>
        <row r="197">
          <cell r="Z197">
            <v>0.0018</v>
          </cell>
        </row>
        <row r="198">
          <cell r="Z198">
            <v>0.012</v>
          </cell>
        </row>
        <row r="199">
          <cell r="Z199" t="str">
            <v>NA</v>
          </cell>
        </row>
        <row r="200">
          <cell r="Z200" t="str">
            <v>NA</v>
          </cell>
        </row>
        <row r="201">
          <cell r="Z201" t="str">
            <v>NA</v>
          </cell>
        </row>
        <row r="202">
          <cell r="Z202" t="str">
            <v>NA</v>
          </cell>
        </row>
        <row r="203">
          <cell r="Z203" t="str">
            <v>NA</v>
          </cell>
        </row>
        <row r="204">
          <cell r="Z204" t="str">
            <v>NA</v>
          </cell>
        </row>
        <row r="205">
          <cell r="Z205" t="str">
            <v>NA</v>
          </cell>
        </row>
        <row r="206">
          <cell r="Z206" t="str">
            <v>NA</v>
          </cell>
        </row>
        <row r="207">
          <cell r="Z207" t="str">
            <v>NA</v>
          </cell>
        </row>
        <row r="208">
          <cell r="Z208" t="str">
            <v>NA</v>
          </cell>
        </row>
        <row r="209">
          <cell r="Z209" t="str">
            <v>NA</v>
          </cell>
        </row>
        <row r="210">
          <cell r="Z210" t="str">
            <v>NA</v>
          </cell>
        </row>
        <row r="211">
          <cell r="Z211" t="str">
            <v>NA</v>
          </cell>
        </row>
        <row r="212">
          <cell r="Z212" t="str">
            <v>NA</v>
          </cell>
        </row>
        <row r="213">
          <cell r="Z213" t="str">
            <v>NA</v>
          </cell>
        </row>
      </sheetData>
      <sheetData sheetId="4">
        <row r="4">
          <cell r="AH4" t="str">
            <v>Gas Phase</v>
          </cell>
          <cell r="AJ4" t="str">
            <v>Liquid Phase</v>
          </cell>
        </row>
        <row r="5">
          <cell r="AG5" t="str">
            <v>Schmidt</v>
          </cell>
          <cell r="AH5" t="str">
            <v>Mass Transfer</v>
          </cell>
          <cell r="AJ5" t="str">
            <v>Mass Transfer</v>
          </cell>
          <cell r="AK5" t="str">
            <v>Henry's Law</v>
          </cell>
        </row>
        <row r="6">
          <cell r="AG6" t="str">
            <v>Number (Scg)</v>
          </cell>
          <cell r="AH6" t="str">
            <v>Coefficient (kg)</v>
          </cell>
          <cell r="AJ6" t="str">
            <v>Coefficient (kl)</v>
          </cell>
          <cell r="AK6" t="str">
            <v>Constant (H_atm)</v>
          </cell>
        </row>
        <row r="7">
          <cell r="AG7" t="str">
            <v>(unitless)</v>
          </cell>
          <cell r="AH7" t="str">
            <v>(cm/sec)</v>
          </cell>
          <cell r="AJ7" t="str">
            <v>(cm/sec)</v>
          </cell>
          <cell r="AK7" t="str">
            <v>(atm-m3/mol))</v>
          </cell>
        </row>
        <row r="10">
          <cell r="AG10">
            <v>3.5531300916746833</v>
          </cell>
          <cell r="AH10">
            <v>0.1800182072321799</v>
          </cell>
          <cell r="AJ10">
            <v>0.00016775599294117645</v>
          </cell>
          <cell r="AK10">
            <v>0.0001551219512195122</v>
          </cell>
        </row>
        <row r="11">
          <cell r="AG11" t="str">
            <v>NC</v>
          </cell>
          <cell r="AH11" t="str">
            <v>NC</v>
          </cell>
          <cell r="AJ11" t="str">
            <v>NC</v>
          </cell>
          <cell r="AK11" t="str">
            <v>NA</v>
          </cell>
        </row>
        <row r="12">
          <cell r="AG12">
            <v>1.2063449746734205</v>
          </cell>
          <cell r="AH12">
            <v>0.3712273431709516</v>
          </cell>
          <cell r="AJ12">
            <v>0.0002486889882352941</v>
          </cell>
          <cell r="AK12">
            <v>3.878048780487805E-05</v>
          </cell>
        </row>
        <row r="13">
          <cell r="AG13">
            <v>0.9650759797387365</v>
          </cell>
          <cell r="AH13">
            <v>0.4310917045890354</v>
          </cell>
          <cell r="AJ13">
            <v>0.00021814823529411764</v>
          </cell>
          <cell r="AK13">
            <v>3.4390243902439025E-05</v>
          </cell>
        </row>
        <row r="14">
          <cell r="AG14">
            <v>2.2562108123605453</v>
          </cell>
          <cell r="AH14">
            <v>0.24404026737972515</v>
          </cell>
          <cell r="AJ14">
            <v>0.00021814823529411764</v>
          </cell>
          <cell r="AK14">
            <v>1.0390243902439024E-05</v>
          </cell>
        </row>
        <row r="15">
          <cell r="AG15" t="str">
            <v>NC</v>
          </cell>
          <cell r="AH15" t="str">
            <v>NC</v>
          </cell>
          <cell r="AJ15" t="str">
            <v>NC</v>
          </cell>
          <cell r="AK15" t="str">
            <v>NA</v>
          </cell>
        </row>
        <row r="16">
          <cell r="AG16">
            <v>1.359879789631856</v>
          </cell>
          <cell r="AH16">
            <v>0.34259461094245497</v>
          </cell>
          <cell r="AJ16">
            <v>0.0002661408470588235</v>
          </cell>
          <cell r="AK16">
            <v>0.00012</v>
          </cell>
        </row>
        <row r="17">
          <cell r="AG17" t="str">
            <v>NC</v>
          </cell>
          <cell r="AH17" t="str">
            <v>NC</v>
          </cell>
          <cell r="AJ17" t="str">
            <v>NC</v>
          </cell>
          <cell r="AK17" t="str">
            <v>NA</v>
          </cell>
        </row>
        <row r="18">
          <cell r="AG18">
            <v>4.616875828997042</v>
          </cell>
          <cell r="AH18">
            <v>0.15104716727196552</v>
          </cell>
          <cell r="AJ18">
            <v>0.00016884673411764707</v>
          </cell>
          <cell r="AK18">
            <v>6.512195121951219E-05</v>
          </cell>
        </row>
        <row r="19">
          <cell r="AG19" t="str">
            <v>NC</v>
          </cell>
          <cell r="AH19" t="str">
            <v>NC</v>
          </cell>
          <cell r="AJ19" t="str">
            <v>NC</v>
          </cell>
          <cell r="AK19" t="str">
            <v>NA</v>
          </cell>
        </row>
        <row r="20">
          <cell r="AG20" t="str">
            <v>NC</v>
          </cell>
          <cell r="AH20" t="str">
            <v>NC</v>
          </cell>
          <cell r="AJ20" t="str">
            <v>NC</v>
          </cell>
          <cell r="AK20" t="str">
            <v>NA</v>
          </cell>
        </row>
        <row r="21">
          <cell r="AG21">
            <v>1.69984973703982</v>
          </cell>
          <cell r="AH21">
            <v>0.2950195650971665</v>
          </cell>
          <cell r="AJ21">
            <v>0.00021378527058823528</v>
          </cell>
          <cell r="AK21">
            <v>0.005560975609756098</v>
          </cell>
        </row>
        <row r="22">
          <cell r="AG22" t="str">
            <v>NC</v>
          </cell>
          <cell r="AH22" t="str">
            <v>NC</v>
          </cell>
          <cell r="AJ22" t="str">
            <v>NC</v>
          </cell>
          <cell r="AK22" t="str">
            <v>NA</v>
          </cell>
        </row>
        <row r="23">
          <cell r="AG23" t="str">
            <v>NC</v>
          </cell>
          <cell r="AH23" t="str">
            <v>NC</v>
          </cell>
          <cell r="AJ23" t="str">
            <v>NC</v>
          </cell>
          <cell r="AK23" t="str">
            <v>NA</v>
          </cell>
        </row>
        <row r="24">
          <cell r="AG24" t="str">
            <v>NC</v>
          </cell>
          <cell r="AH24" t="str">
            <v>NC</v>
          </cell>
          <cell r="AJ24" t="str">
            <v>NC</v>
          </cell>
          <cell r="AK24" t="str">
            <v>NA</v>
          </cell>
        </row>
        <row r="25">
          <cell r="AG25" t="str">
            <v>NC</v>
          </cell>
          <cell r="AH25" t="str">
            <v>NC</v>
          </cell>
          <cell r="AJ25" t="str">
            <v>NC</v>
          </cell>
          <cell r="AK25" t="str">
            <v>NA</v>
          </cell>
        </row>
        <row r="26">
          <cell r="AG26" t="str">
            <v>NC</v>
          </cell>
          <cell r="AH26" t="str">
            <v>NC</v>
          </cell>
          <cell r="AJ26" t="str">
            <v>NC</v>
          </cell>
          <cell r="AK26" t="str">
            <v>NA</v>
          </cell>
        </row>
        <row r="27">
          <cell r="AG27" t="str">
            <v>NC</v>
          </cell>
          <cell r="AH27" t="str">
            <v>NC</v>
          </cell>
          <cell r="AJ27" t="str">
            <v>NC</v>
          </cell>
          <cell r="AK27" t="str">
            <v>NA</v>
          </cell>
        </row>
        <row r="28">
          <cell r="AG28" t="str">
            <v>NC</v>
          </cell>
          <cell r="AH28" t="str">
            <v>NC</v>
          </cell>
          <cell r="AJ28" t="str">
            <v>NC</v>
          </cell>
          <cell r="AK28" t="str">
            <v>NA</v>
          </cell>
        </row>
        <row r="29">
          <cell r="AG29" t="str">
            <v>NC</v>
          </cell>
          <cell r="AH29" t="str">
            <v>NC</v>
          </cell>
          <cell r="AJ29" t="str">
            <v>NC</v>
          </cell>
          <cell r="AK29" t="str">
            <v>NA</v>
          </cell>
        </row>
        <row r="30">
          <cell r="AG30" t="str">
            <v>NC</v>
          </cell>
          <cell r="AH30" t="str">
            <v>NC</v>
          </cell>
          <cell r="AJ30" t="str">
            <v>NC</v>
          </cell>
          <cell r="AK30" t="str">
            <v>NA</v>
          </cell>
        </row>
        <row r="31">
          <cell r="AG31">
            <v>2.1616586251373433</v>
          </cell>
          <cell r="AH31">
            <v>0.251141515935963</v>
          </cell>
          <cell r="AJ31">
            <v>0.00016426562117647059</v>
          </cell>
          <cell r="AK31">
            <v>1.8E-05</v>
          </cell>
        </row>
        <row r="32">
          <cell r="AG32">
            <v>2.374393283484193</v>
          </cell>
          <cell r="AH32">
            <v>0.2358335542235472</v>
          </cell>
          <cell r="AJ32">
            <v>0.0001396148705882353</v>
          </cell>
          <cell r="AK32">
            <v>0.00011219512195121951</v>
          </cell>
        </row>
        <row r="33">
          <cell r="AG33" t="str">
            <v>NC</v>
          </cell>
          <cell r="AH33" t="str">
            <v>NC</v>
          </cell>
          <cell r="AJ33" t="str">
            <v>NC</v>
          </cell>
          <cell r="AK33" t="str">
            <v>NA</v>
          </cell>
        </row>
        <row r="34">
          <cell r="AG34">
            <v>2.049133929582249</v>
          </cell>
          <cell r="AH34">
            <v>0.2602997460442516</v>
          </cell>
          <cell r="AJ34">
            <v>0.00018978896470588238</v>
          </cell>
          <cell r="AK34">
            <v>0.0036585365853658534</v>
          </cell>
        </row>
        <row r="35">
          <cell r="AG35" t="str">
            <v>NC</v>
          </cell>
          <cell r="AH35" t="str">
            <v>NC</v>
          </cell>
          <cell r="AJ35" t="str">
            <v>NC</v>
          </cell>
          <cell r="AK35" t="e">
            <v>#VALUE!</v>
          </cell>
        </row>
        <row r="36">
          <cell r="AG36">
            <v>4.986225895316806</v>
          </cell>
          <cell r="AH36">
            <v>0.1434559840109807</v>
          </cell>
          <cell r="AJ36">
            <v>0.0002399630588235294</v>
          </cell>
          <cell r="AK36">
            <v>0.0016097560975609757</v>
          </cell>
        </row>
        <row r="37">
          <cell r="AG37" t="str">
            <v>NC</v>
          </cell>
          <cell r="AH37" t="str">
            <v>NC</v>
          </cell>
          <cell r="AJ37" t="str">
            <v>NC</v>
          </cell>
          <cell r="AK37" t="str">
            <v>NA</v>
          </cell>
        </row>
        <row r="38">
          <cell r="AG38">
            <v>2.049133929582249</v>
          </cell>
          <cell r="AH38">
            <v>0.2602997460442516</v>
          </cell>
          <cell r="AJ38">
            <v>0.0002617778823529412</v>
          </cell>
          <cell r="AK38">
            <v>0.006341463414634147</v>
          </cell>
        </row>
        <row r="39">
          <cell r="AG39" t="str">
            <v>NC</v>
          </cell>
          <cell r="AH39" t="str">
            <v>NC</v>
          </cell>
          <cell r="AJ39" t="str">
            <v>NC</v>
          </cell>
          <cell r="AK39" t="str">
            <v>NA</v>
          </cell>
        </row>
        <row r="40">
          <cell r="AG40">
            <v>1.662075298438935</v>
          </cell>
          <cell r="AH40">
            <v>0.2994952297125773</v>
          </cell>
          <cell r="AJ40">
            <v>0.00021378527058823528</v>
          </cell>
          <cell r="AK40">
            <v>2.6829268292682928E-05</v>
          </cell>
        </row>
        <row r="41">
          <cell r="AG41">
            <v>1.994490358126722</v>
          </cell>
          <cell r="AH41">
            <v>0.2650565095592369</v>
          </cell>
          <cell r="AJ41">
            <v>0.00017015562352941176</v>
          </cell>
          <cell r="AK41">
            <v>0.013097560975609757</v>
          </cell>
        </row>
        <row r="42">
          <cell r="AG42">
            <v>1.994490358126722</v>
          </cell>
          <cell r="AH42">
            <v>0.2650565095592369</v>
          </cell>
          <cell r="AJ42">
            <v>0.00017015562352941176</v>
          </cell>
          <cell r="AK42">
            <v>0.018780487804878048</v>
          </cell>
        </row>
        <row r="43">
          <cell r="AG43">
            <v>1.994490358126722</v>
          </cell>
          <cell r="AH43">
            <v>0.2650565095592369</v>
          </cell>
          <cell r="AJ43">
            <v>0.00017015562352941176</v>
          </cell>
          <cell r="AK43">
            <v>0.012609756097560976</v>
          </cell>
        </row>
        <row r="44">
          <cell r="AG44" t="str">
            <v>NC</v>
          </cell>
          <cell r="AH44" t="str">
            <v>NC</v>
          </cell>
          <cell r="AJ44" t="str">
            <v>NC</v>
          </cell>
          <cell r="AK44" t="str">
            <v>NA</v>
          </cell>
        </row>
        <row r="45">
          <cell r="AG45" t="str">
            <v>NC</v>
          </cell>
          <cell r="AH45" t="str">
            <v>NC</v>
          </cell>
          <cell r="AJ45" t="str">
            <v>NC</v>
          </cell>
          <cell r="AK45" t="str">
            <v>NA</v>
          </cell>
        </row>
        <row r="46">
          <cell r="AG46">
            <v>1.4958677685950414</v>
          </cell>
          <cell r="AH46">
            <v>0.3214011512928833</v>
          </cell>
          <cell r="AJ46">
            <v>0.00021814823529411764</v>
          </cell>
          <cell r="AK46">
            <v>0.029268292682926828</v>
          </cell>
        </row>
        <row r="47">
          <cell r="AG47">
            <v>1.9177791905064636</v>
          </cell>
          <cell r="AH47">
            <v>0.2721139533454343</v>
          </cell>
          <cell r="AJ47">
            <v>0.00019197044705882355</v>
          </cell>
          <cell r="AK47">
            <v>0.029268292682926828</v>
          </cell>
        </row>
        <row r="48">
          <cell r="AG48" t="str">
            <v>NC</v>
          </cell>
          <cell r="AH48" t="str">
            <v>NC</v>
          </cell>
          <cell r="AJ48" t="str">
            <v>NC</v>
          </cell>
          <cell r="AK48" t="str">
            <v>NA</v>
          </cell>
        </row>
        <row r="49">
          <cell r="AG49" t="str">
            <v>NC</v>
          </cell>
          <cell r="AH49" t="str">
            <v>NC</v>
          </cell>
          <cell r="AJ49" t="str">
            <v>NC</v>
          </cell>
          <cell r="AK49" t="str">
            <v>NA</v>
          </cell>
        </row>
        <row r="50">
          <cell r="AG50" t="str">
            <v>NC</v>
          </cell>
          <cell r="AH50" t="str">
            <v>NC</v>
          </cell>
          <cell r="AJ50" t="str">
            <v>NC</v>
          </cell>
          <cell r="AK50" t="str">
            <v>NA</v>
          </cell>
        </row>
        <row r="51">
          <cell r="AG51">
            <v>2.049133929582249</v>
          </cell>
          <cell r="AH51">
            <v>0.2602997460442516</v>
          </cell>
          <cell r="AJ51">
            <v>0.00018978896470588238</v>
          </cell>
          <cell r="AK51">
            <v>0.0037073170731707315</v>
          </cell>
        </row>
        <row r="52">
          <cell r="AG52">
            <v>1.4958677685950414</v>
          </cell>
          <cell r="AH52">
            <v>0.3214011512928833</v>
          </cell>
          <cell r="AJ52">
            <v>0.0002617778823529412</v>
          </cell>
          <cell r="AK52">
            <v>0.010975609756097562</v>
          </cell>
        </row>
        <row r="53">
          <cell r="AG53" t="str">
            <v>NC</v>
          </cell>
          <cell r="AH53" t="str">
            <v>NC</v>
          </cell>
          <cell r="AJ53" t="str">
            <v>NC</v>
          </cell>
          <cell r="AK53" t="e">
            <v>#VALUE!</v>
          </cell>
        </row>
        <row r="54">
          <cell r="AG54">
            <v>1.4383343928798478</v>
          </cell>
          <cell r="AH54">
            <v>0.32995883796068315</v>
          </cell>
          <cell r="AJ54">
            <v>0.00021814823529411764</v>
          </cell>
          <cell r="AK54">
            <v>0.0036585365853658534</v>
          </cell>
        </row>
        <row r="55">
          <cell r="AG55">
            <v>1.359879789631856</v>
          </cell>
          <cell r="AH55">
            <v>0.34259461094245497</v>
          </cell>
          <cell r="AJ55">
            <v>0.00014179635294117647</v>
          </cell>
          <cell r="AK55">
            <v>0.023902439024390244</v>
          </cell>
        </row>
        <row r="56">
          <cell r="AG56">
            <v>4.2739079102715465</v>
          </cell>
          <cell r="AH56">
            <v>0.15906440959757975</v>
          </cell>
          <cell r="AJ56">
            <v>0.00019197044705882355</v>
          </cell>
          <cell r="AK56">
            <v>0.00031707317073170733</v>
          </cell>
        </row>
        <row r="57">
          <cell r="AG57">
            <v>2.9857640091717395</v>
          </cell>
          <cell r="AH57">
            <v>0.20227336735007814</v>
          </cell>
          <cell r="AJ57">
            <v>0.0002063682305882353</v>
          </cell>
          <cell r="AK57">
            <v>0.0003902439024390244</v>
          </cell>
        </row>
        <row r="58">
          <cell r="AG58" t="str">
            <v>NC</v>
          </cell>
          <cell r="AH58" t="str">
            <v>NC</v>
          </cell>
          <cell r="AJ58" t="str">
            <v>NC</v>
          </cell>
          <cell r="AK58" t="str">
            <v>NA</v>
          </cell>
        </row>
        <row r="59">
          <cell r="AG59">
            <v>2.049133929582249</v>
          </cell>
          <cell r="AH59">
            <v>0.2602997460442516</v>
          </cell>
          <cell r="AJ59">
            <v>0.00018978896470588238</v>
          </cell>
          <cell r="AK59">
            <v>0.0036585365853658534</v>
          </cell>
        </row>
        <row r="60">
          <cell r="AG60">
            <v>2.049133929582249</v>
          </cell>
          <cell r="AH60">
            <v>0.2602997460442516</v>
          </cell>
          <cell r="AJ60">
            <v>0.00018978896470588238</v>
          </cell>
          <cell r="AK60">
            <v>0.0036585365853658534</v>
          </cell>
        </row>
        <row r="61">
          <cell r="AG61" t="str">
            <v>NC</v>
          </cell>
          <cell r="AH61" t="str">
            <v>NC</v>
          </cell>
          <cell r="AJ61" t="str">
            <v>NC</v>
          </cell>
          <cell r="AK61" t="str">
            <v>NA</v>
          </cell>
        </row>
        <row r="62">
          <cell r="AG62" t="str">
            <v>NC</v>
          </cell>
          <cell r="AH62" t="str">
            <v>NC</v>
          </cell>
          <cell r="AJ62" t="str">
            <v>NC</v>
          </cell>
          <cell r="AK62" t="str">
            <v>NA</v>
          </cell>
        </row>
        <row r="64">
          <cell r="AG64" t="str">
            <v>NC</v>
          </cell>
          <cell r="AH64" t="str">
            <v>NC</v>
          </cell>
          <cell r="AJ64" t="str">
            <v>NC</v>
          </cell>
          <cell r="AK64" t="str">
            <v>NA</v>
          </cell>
        </row>
        <row r="65">
          <cell r="AG65">
            <v>2.493112947658403</v>
          </cell>
          <cell r="AH65">
            <v>0.22824893818739486</v>
          </cell>
          <cell r="AJ65">
            <v>0.00021814823529411764</v>
          </cell>
          <cell r="AK65">
            <v>1.2926829268292682E-05</v>
          </cell>
        </row>
        <row r="66">
          <cell r="AG66">
            <v>1.5581955922865014</v>
          </cell>
          <cell r="AH66">
            <v>0.31272971873878236</v>
          </cell>
          <cell r="AJ66">
            <v>0.00021814823529411764</v>
          </cell>
          <cell r="AK66">
            <v>0.000853658536585366</v>
          </cell>
        </row>
        <row r="67">
          <cell r="AG67">
            <v>7.123179850452578</v>
          </cell>
          <cell r="AH67">
            <v>0.11296251568485395</v>
          </cell>
          <cell r="AJ67">
            <v>0.00015270376470588235</v>
          </cell>
          <cell r="AK67">
            <v>0.00014634146341463414</v>
          </cell>
        </row>
        <row r="68">
          <cell r="AG68">
            <v>2.049133929582249</v>
          </cell>
          <cell r="AH68">
            <v>0.2602997460442516</v>
          </cell>
          <cell r="AJ68">
            <v>0.0001767000705882353</v>
          </cell>
          <cell r="AK68">
            <v>0.00031707317073170733</v>
          </cell>
        </row>
        <row r="69">
          <cell r="AG69">
            <v>1.5581955922865014</v>
          </cell>
          <cell r="AH69">
            <v>0.31272971873878236</v>
          </cell>
          <cell r="AJ69">
            <v>0.00021814823529411764</v>
          </cell>
          <cell r="AK69">
            <v>0.0009024390243902438</v>
          </cell>
        </row>
        <row r="70">
          <cell r="AG70" t="str">
            <v>NC</v>
          </cell>
          <cell r="AH70" t="str">
            <v>NC</v>
          </cell>
          <cell r="AJ70" t="str">
            <v>NC</v>
          </cell>
          <cell r="AK70" t="str">
            <v>NA</v>
          </cell>
        </row>
        <row r="71">
          <cell r="AG71">
            <v>2.167924302311654</v>
          </cell>
          <cell r="AH71">
            <v>0.25065496922915054</v>
          </cell>
          <cell r="AJ71">
            <v>0.00017233710588235296</v>
          </cell>
          <cell r="AK71">
            <v>0.0019</v>
          </cell>
        </row>
        <row r="72">
          <cell r="AG72">
            <v>2.167924302311654</v>
          </cell>
          <cell r="AH72">
            <v>0.25065496922915054</v>
          </cell>
          <cell r="AJ72">
            <v>0.00017233710588235296</v>
          </cell>
          <cell r="AK72">
            <v>0.0019</v>
          </cell>
        </row>
        <row r="73">
          <cell r="AG73">
            <v>2.167924302311654</v>
          </cell>
          <cell r="AH73">
            <v>0.25065496922915054</v>
          </cell>
          <cell r="AJ73">
            <v>0.00017233710588235296</v>
          </cell>
          <cell r="AK73">
            <v>0.0024292682926829266</v>
          </cell>
        </row>
        <row r="74">
          <cell r="AG74" t="str">
            <v>NC</v>
          </cell>
          <cell r="AH74" t="str">
            <v>NC</v>
          </cell>
          <cell r="AJ74" t="str">
            <v>NC</v>
          </cell>
          <cell r="AK74" t="str">
            <v>NA</v>
          </cell>
        </row>
        <row r="75">
          <cell r="AG75">
            <v>2.049133929582249</v>
          </cell>
          <cell r="AH75">
            <v>0.2602997460442516</v>
          </cell>
          <cell r="AJ75">
            <v>0.0001767000705882353</v>
          </cell>
          <cell r="AK75">
            <v>0.00026829268292682924</v>
          </cell>
        </row>
        <row r="76">
          <cell r="AG76">
            <v>2.049133929582249</v>
          </cell>
          <cell r="AH76">
            <v>0.2602997460442516</v>
          </cell>
          <cell r="AJ76">
            <v>0.0001767000705882353</v>
          </cell>
          <cell r="AK76">
            <v>0.00026829268292682924</v>
          </cell>
        </row>
        <row r="77">
          <cell r="AG77">
            <v>1.8698347107438018</v>
          </cell>
          <cell r="AH77">
            <v>0.27676917513475346</v>
          </cell>
          <cell r="AJ77">
            <v>0.0002399630588235294</v>
          </cell>
          <cell r="AK77">
            <v>0.09999999999999999</v>
          </cell>
        </row>
        <row r="78">
          <cell r="AG78">
            <v>2.02144293053384</v>
          </cell>
          <cell r="AH78">
            <v>0.26268343112952125</v>
          </cell>
          <cell r="AJ78">
            <v>0.0002290556470588235</v>
          </cell>
          <cell r="AK78">
            <v>0.005609756097560976</v>
          </cell>
        </row>
        <row r="79">
          <cell r="AG79">
            <v>1.4383343928798478</v>
          </cell>
          <cell r="AH79">
            <v>0.32995883796068315</v>
          </cell>
          <cell r="AJ79">
            <v>0.00021596675294117647</v>
          </cell>
          <cell r="AK79">
            <v>0.0009780487804878048</v>
          </cell>
        </row>
        <row r="80">
          <cell r="AG80">
            <v>1.662075298438935</v>
          </cell>
          <cell r="AH80">
            <v>0.2994952297125773</v>
          </cell>
          <cell r="AJ80">
            <v>0.00022687416470588238</v>
          </cell>
          <cell r="AK80">
            <v>0.02609756097560976</v>
          </cell>
        </row>
        <row r="81">
          <cell r="AG81">
            <v>2.0324290334171757</v>
          </cell>
          <cell r="AH81">
            <v>0.26173124060352443</v>
          </cell>
          <cell r="AJ81">
            <v>0.00024650750588235297</v>
          </cell>
          <cell r="AK81">
            <v>0.004073170731707317</v>
          </cell>
        </row>
        <row r="82">
          <cell r="AG82">
            <v>2.1157959951839342</v>
          </cell>
          <cell r="AH82">
            <v>0.25477595335286635</v>
          </cell>
          <cell r="AJ82">
            <v>0.0002595964</v>
          </cell>
          <cell r="AK82">
            <v>0.009390243902439024</v>
          </cell>
        </row>
        <row r="83">
          <cell r="AG83">
            <v>1.4810571966287538</v>
          </cell>
          <cell r="AH83">
            <v>0.32355100157770034</v>
          </cell>
          <cell r="AJ83">
            <v>0.00025523343529411765</v>
          </cell>
          <cell r="AK83">
            <v>0.0021902439024390247</v>
          </cell>
        </row>
        <row r="84">
          <cell r="AG84" t="str">
            <v>NC</v>
          </cell>
          <cell r="AH84" t="str">
            <v>NC</v>
          </cell>
          <cell r="AJ84" t="str">
            <v>NC</v>
          </cell>
          <cell r="AK84" t="str">
            <v>NA</v>
          </cell>
        </row>
        <row r="85">
          <cell r="AG85">
            <v>1.9177791905064636</v>
          </cell>
          <cell r="AH85">
            <v>0.2721139533454343</v>
          </cell>
          <cell r="AJ85">
            <v>0.001904434094117647</v>
          </cell>
          <cell r="AK85">
            <v>0.002804878048780488</v>
          </cell>
        </row>
        <row r="86">
          <cell r="AG86">
            <v>1.912874384392636</v>
          </cell>
          <cell r="AH86">
            <v>0.272581233608134</v>
          </cell>
          <cell r="AJ86">
            <v>0.00019044340941176468</v>
          </cell>
          <cell r="AK86">
            <v>0.002804878048780488</v>
          </cell>
        </row>
        <row r="87">
          <cell r="AG87">
            <v>1.912874384392636</v>
          </cell>
          <cell r="AH87">
            <v>0.272581233608134</v>
          </cell>
          <cell r="AJ87">
            <v>0.00019044340941176468</v>
          </cell>
          <cell r="AK87">
            <v>0.002804878048780488</v>
          </cell>
        </row>
        <row r="88">
          <cell r="AG88" t="str">
            <v>NC</v>
          </cell>
          <cell r="AH88" t="str">
            <v>NC</v>
          </cell>
          <cell r="AJ88" t="str">
            <v>NC</v>
          </cell>
          <cell r="AK88" t="e">
            <v>#VALUE!</v>
          </cell>
        </row>
        <row r="89">
          <cell r="AG89" t="str">
            <v>NC</v>
          </cell>
          <cell r="AH89" t="str">
            <v>NC</v>
          </cell>
          <cell r="AJ89" t="str">
            <v>NC</v>
          </cell>
          <cell r="AK89" t="e">
            <v>#VALUE!</v>
          </cell>
        </row>
        <row r="90">
          <cell r="AG90">
            <v>2.3895651255511843</v>
          </cell>
          <cell r="AH90">
            <v>0.23482927180006183</v>
          </cell>
          <cell r="AJ90">
            <v>0.00021814823529411764</v>
          </cell>
          <cell r="AK90">
            <v>0.01770731707317073</v>
          </cell>
        </row>
        <row r="91">
          <cell r="AG91" t="str">
            <v>NC</v>
          </cell>
          <cell r="AH91" t="str">
            <v>NC</v>
          </cell>
          <cell r="AJ91" t="str">
            <v>NC</v>
          </cell>
          <cell r="AK91" t="str">
            <v>NA</v>
          </cell>
        </row>
        <row r="92">
          <cell r="AG92">
            <v>1.8559153456514161</v>
          </cell>
          <cell r="AH92">
            <v>0.2781582248656756</v>
          </cell>
          <cell r="AJ92">
            <v>0.00021814823529411764</v>
          </cell>
          <cell r="AK92">
            <v>0.00123</v>
          </cell>
        </row>
        <row r="93">
          <cell r="AG93" t="str">
            <v>NC</v>
          </cell>
          <cell r="AH93" t="str">
            <v>NC</v>
          </cell>
          <cell r="AJ93" t="str">
            <v>NC</v>
          </cell>
          <cell r="AK93" t="str">
            <v>NA</v>
          </cell>
        </row>
        <row r="94">
          <cell r="AG94" t="str">
            <v>NC</v>
          </cell>
          <cell r="AH94" t="str">
            <v>NC</v>
          </cell>
          <cell r="AJ94" t="str">
            <v>NC</v>
          </cell>
          <cell r="AK94" t="str">
            <v>NA</v>
          </cell>
        </row>
        <row r="95">
          <cell r="AG95" t="str">
            <v>NC</v>
          </cell>
          <cell r="AH95" t="str">
            <v>NC</v>
          </cell>
          <cell r="AJ95" t="str">
            <v>NC</v>
          </cell>
          <cell r="AK95" t="str">
            <v>NA</v>
          </cell>
        </row>
        <row r="96">
          <cell r="AG96" t="str">
            <v>NC</v>
          </cell>
          <cell r="AH96" t="str">
            <v>NC</v>
          </cell>
          <cell r="AJ96" t="str">
            <v>NC</v>
          </cell>
          <cell r="AK96" t="str">
            <v>NA</v>
          </cell>
        </row>
        <row r="97">
          <cell r="AG97" t="str">
            <v>NC</v>
          </cell>
          <cell r="AH97" t="str">
            <v>NC</v>
          </cell>
          <cell r="AJ97" t="str">
            <v>NC</v>
          </cell>
          <cell r="AK97" t="str">
            <v>NA</v>
          </cell>
        </row>
        <row r="98">
          <cell r="AG98" t="str">
            <v>NC</v>
          </cell>
          <cell r="AH98" t="str">
            <v>NC</v>
          </cell>
          <cell r="AJ98" t="str">
            <v>NC</v>
          </cell>
          <cell r="AK98" t="str">
            <v>NA</v>
          </cell>
        </row>
        <row r="99">
          <cell r="AG99" t="str">
            <v>NC</v>
          </cell>
          <cell r="AH99" t="str">
            <v>NC</v>
          </cell>
          <cell r="AJ99" t="str">
            <v>NC</v>
          </cell>
          <cell r="AK99" t="str">
            <v>NA</v>
          </cell>
        </row>
        <row r="100">
          <cell r="AG100" t="str">
            <v>NC</v>
          </cell>
          <cell r="AH100" t="str">
            <v>NC</v>
          </cell>
          <cell r="AJ100" t="str">
            <v>NC</v>
          </cell>
          <cell r="AK100" t="str">
            <v>NA</v>
          </cell>
        </row>
        <row r="101">
          <cell r="AG101" t="str">
            <v>NC</v>
          </cell>
          <cell r="AH101" t="str">
            <v>NC</v>
          </cell>
          <cell r="AJ101" t="str">
            <v>NC</v>
          </cell>
          <cell r="AK101" t="str">
            <v>NA</v>
          </cell>
        </row>
        <row r="102">
          <cell r="AG102" t="str">
            <v>NC</v>
          </cell>
          <cell r="AH102" t="str">
            <v>NC</v>
          </cell>
          <cell r="AJ102" t="str">
            <v>NC</v>
          </cell>
          <cell r="AK102" t="str">
            <v>NA</v>
          </cell>
        </row>
        <row r="103">
          <cell r="AG103" t="str">
            <v>NC</v>
          </cell>
          <cell r="AH103" t="str">
            <v>NC</v>
          </cell>
          <cell r="AJ103" t="str">
            <v>NC</v>
          </cell>
          <cell r="AK103" t="str">
            <v>NA</v>
          </cell>
        </row>
        <row r="104">
          <cell r="AG104" t="str">
            <v>NC</v>
          </cell>
          <cell r="AH104" t="str">
            <v>NC</v>
          </cell>
          <cell r="AJ104" t="str">
            <v>NC</v>
          </cell>
          <cell r="AK104" t="str">
            <v>NA</v>
          </cell>
        </row>
        <row r="105">
          <cell r="AG105" t="str">
            <v>NC</v>
          </cell>
          <cell r="AH105" t="str">
            <v>NC</v>
          </cell>
          <cell r="AJ105" t="str">
            <v>NC</v>
          </cell>
          <cell r="AK105" t="str">
            <v>NA</v>
          </cell>
        </row>
        <row r="106">
          <cell r="AG106" t="str">
            <v>NC</v>
          </cell>
          <cell r="AH106" t="str">
            <v>NC</v>
          </cell>
          <cell r="AJ106" t="str">
            <v>NC</v>
          </cell>
          <cell r="AK106" t="str">
            <v>NA</v>
          </cell>
        </row>
        <row r="107">
          <cell r="AG107" t="str">
            <v>NC</v>
          </cell>
          <cell r="AH107" t="str">
            <v>NC</v>
          </cell>
          <cell r="AJ107" t="str">
            <v>NC</v>
          </cell>
          <cell r="AK107" t="str">
            <v>NA</v>
          </cell>
        </row>
        <row r="108">
          <cell r="AG108">
            <v>2.6904096557464774</v>
          </cell>
          <cell r="AH108">
            <v>0.21689400015451993</v>
          </cell>
          <cell r="AJ108">
            <v>0.00021814823529411764</v>
          </cell>
          <cell r="AK108">
            <v>2.6829268292682926E-06</v>
          </cell>
        </row>
        <row r="109">
          <cell r="AG109" t="str">
            <v>NC</v>
          </cell>
          <cell r="AH109" t="str">
            <v>NC</v>
          </cell>
          <cell r="AJ109" t="str">
            <v>NC</v>
          </cell>
          <cell r="AK109" t="str">
            <v>NA</v>
          </cell>
        </row>
        <row r="110">
          <cell r="AG110">
            <v>1.994490358126722</v>
          </cell>
          <cell r="AH110">
            <v>0.2650565095592369</v>
          </cell>
          <cell r="AJ110">
            <v>0.00017015562352941176</v>
          </cell>
          <cell r="AK110">
            <v>0.007878048780487805</v>
          </cell>
        </row>
        <row r="111">
          <cell r="AG111" t="str">
            <v>NC</v>
          </cell>
          <cell r="AH111" t="str">
            <v>NC</v>
          </cell>
          <cell r="AJ111" t="str">
            <v>NC</v>
          </cell>
          <cell r="AK111" t="str">
            <v>NA</v>
          </cell>
        </row>
        <row r="112">
          <cell r="AG112">
            <v>4.1208478473692605</v>
          </cell>
          <cell r="AH112">
            <v>0.16299897255688564</v>
          </cell>
          <cell r="AJ112">
            <v>0.00017190080941176475</v>
          </cell>
          <cell r="AK112">
            <v>6.365853658536585E-05</v>
          </cell>
        </row>
        <row r="113">
          <cell r="AG113" t="str">
            <v>NC</v>
          </cell>
          <cell r="AH113" t="str">
            <v>NC</v>
          </cell>
          <cell r="AJ113" t="str">
            <v>NC</v>
          </cell>
          <cell r="AK113" t="str">
            <v>NA</v>
          </cell>
        </row>
        <row r="114">
          <cell r="AG114" t="str">
            <v>NC</v>
          </cell>
          <cell r="AH114" t="str">
            <v>NC</v>
          </cell>
          <cell r="AJ114" t="str">
            <v>NC</v>
          </cell>
          <cell r="AK114" t="str">
            <v>NA</v>
          </cell>
        </row>
        <row r="115">
          <cell r="AG115" t="str">
            <v>NC</v>
          </cell>
          <cell r="AH115" t="str">
            <v>NC</v>
          </cell>
          <cell r="AJ115" t="str">
            <v>NC</v>
          </cell>
          <cell r="AK115" t="str">
            <v>NA</v>
          </cell>
        </row>
        <row r="117">
          <cell r="AG117" t="str">
            <v>NC</v>
          </cell>
          <cell r="AH117" t="str">
            <v>NC</v>
          </cell>
          <cell r="AJ117" t="str">
            <v>NC</v>
          </cell>
          <cell r="AK117" t="str">
            <v>NA</v>
          </cell>
        </row>
        <row r="118">
          <cell r="AG118" t="str">
            <v>NC</v>
          </cell>
          <cell r="AH118" t="str">
            <v>NC</v>
          </cell>
          <cell r="AJ118" t="str">
            <v>NC</v>
          </cell>
          <cell r="AK118" t="str">
            <v>NA</v>
          </cell>
        </row>
        <row r="119">
          <cell r="AG119" t="str">
            <v>NC</v>
          </cell>
          <cell r="AH119" t="str">
            <v>NC</v>
          </cell>
          <cell r="AJ119" t="str">
            <v>NC</v>
          </cell>
          <cell r="AK119" t="str">
            <v>NA</v>
          </cell>
        </row>
        <row r="120">
          <cell r="AG120" t="str">
            <v>NC</v>
          </cell>
          <cell r="AH120" t="str">
            <v>NC</v>
          </cell>
          <cell r="AJ120" t="str">
            <v>NC</v>
          </cell>
          <cell r="AK120" t="str">
            <v>NA</v>
          </cell>
        </row>
        <row r="121">
          <cell r="AG121" t="str">
            <v>NC</v>
          </cell>
          <cell r="AH121" t="str">
            <v>NC</v>
          </cell>
          <cell r="AJ121" t="str">
            <v>NC</v>
          </cell>
          <cell r="AK121" t="str">
            <v>NA</v>
          </cell>
        </row>
        <row r="122">
          <cell r="AG122" t="str">
            <v>NC</v>
          </cell>
          <cell r="AH122" t="str">
            <v>NC</v>
          </cell>
          <cell r="AJ122" t="str">
            <v>NC</v>
          </cell>
          <cell r="AK122" t="str">
            <v>NA</v>
          </cell>
        </row>
        <row r="123">
          <cell r="AG123" t="str">
            <v>NC</v>
          </cell>
          <cell r="AH123" t="str">
            <v>NC</v>
          </cell>
          <cell r="AJ123" t="str">
            <v>NC</v>
          </cell>
          <cell r="AK123" t="str">
            <v>NA</v>
          </cell>
        </row>
        <row r="124">
          <cell r="AG124" t="str">
            <v>NC</v>
          </cell>
          <cell r="AH124" t="str">
            <v>NC</v>
          </cell>
          <cell r="AJ124" t="str">
            <v>NC</v>
          </cell>
          <cell r="AK124" t="str">
            <v>NA</v>
          </cell>
        </row>
        <row r="125">
          <cell r="AG125" t="str">
            <v>NC</v>
          </cell>
          <cell r="AH125" t="str">
            <v>NC</v>
          </cell>
          <cell r="AJ125" t="str">
            <v>NC</v>
          </cell>
          <cell r="AK125" t="str">
            <v>NA</v>
          </cell>
        </row>
        <row r="126">
          <cell r="AG126" t="str">
            <v>NC</v>
          </cell>
          <cell r="AH126" t="str">
            <v>NC</v>
          </cell>
          <cell r="AJ126" t="str">
            <v>NC</v>
          </cell>
          <cell r="AK126" t="str">
            <v>NA</v>
          </cell>
        </row>
        <row r="127">
          <cell r="AG127" t="str">
            <v>NC</v>
          </cell>
          <cell r="AH127" t="str">
            <v>NC</v>
          </cell>
          <cell r="AJ127" t="str">
            <v>NC</v>
          </cell>
          <cell r="AK127" t="str">
            <v>NA</v>
          </cell>
        </row>
        <row r="128">
          <cell r="AG128" t="str">
            <v>NC</v>
          </cell>
          <cell r="AH128" t="str">
            <v>NC</v>
          </cell>
          <cell r="AJ128" t="str">
            <v>NC</v>
          </cell>
          <cell r="AK128" t="str">
            <v>NA</v>
          </cell>
        </row>
        <row r="129">
          <cell r="AG129" t="str">
            <v>NC</v>
          </cell>
          <cell r="AH129" t="str">
            <v>NC</v>
          </cell>
          <cell r="AJ129" t="str">
            <v>NC</v>
          </cell>
          <cell r="AK129" t="e">
            <v>#VALUE!</v>
          </cell>
        </row>
        <row r="130">
          <cell r="AG130" t="str">
            <v>NC</v>
          </cell>
          <cell r="AH130" t="str">
            <v>NC</v>
          </cell>
          <cell r="AJ130" t="str">
            <v>NC</v>
          </cell>
          <cell r="AK130" t="str">
            <v>NA</v>
          </cell>
        </row>
        <row r="131">
          <cell r="AG131" t="str">
            <v>NC</v>
          </cell>
          <cell r="AH131" t="str">
            <v>NC</v>
          </cell>
          <cell r="AJ131" t="str">
            <v>NC</v>
          </cell>
          <cell r="AK131" t="str">
            <v>NA</v>
          </cell>
        </row>
        <row r="132">
          <cell r="AG132">
            <v>1.994490358126722</v>
          </cell>
          <cell r="AH132">
            <v>0.2650565095592369</v>
          </cell>
          <cell r="AJ132">
            <v>0.00015488524705882352</v>
          </cell>
          <cell r="AK132">
            <v>1.1951219512195121</v>
          </cell>
        </row>
        <row r="133">
          <cell r="AG133">
            <v>2.5531337132419614</v>
          </cell>
          <cell r="AH133">
            <v>0.2246397410006523</v>
          </cell>
          <cell r="AJ133">
            <v>0.00021814823529411764</v>
          </cell>
          <cell r="AK133">
            <v>0.011</v>
          </cell>
        </row>
        <row r="134">
          <cell r="AG134">
            <v>1.994490358126722</v>
          </cell>
          <cell r="AH134">
            <v>0.2650565095592369</v>
          </cell>
          <cell r="AJ134">
            <v>0.00017015562352941176</v>
          </cell>
          <cell r="AK134">
            <v>0.00013902439024390245</v>
          </cell>
        </row>
        <row r="135">
          <cell r="AG135">
            <v>1.8698347107438018</v>
          </cell>
          <cell r="AH135">
            <v>0.27676917513475346</v>
          </cell>
          <cell r="AJ135">
            <v>0.00021814823529411764</v>
          </cell>
          <cell r="AK135">
            <v>0.0005853658536585366</v>
          </cell>
        </row>
        <row r="136">
          <cell r="AG136">
            <v>2.412689949346841</v>
          </cell>
          <cell r="AH136">
            <v>0.23331886767704538</v>
          </cell>
          <cell r="AJ136">
            <v>0.00021814823529411764</v>
          </cell>
          <cell r="AK136">
            <v>0.0005170731707317074</v>
          </cell>
        </row>
        <row r="137">
          <cell r="AG137">
            <v>2.412689949346841</v>
          </cell>
          <cell r="AH137">
            <v>0.23331886767704538</v>
          </cell>
          <cell r="AJ137">
            <v>0.00021814823529411764</v>
          </cell>
          <cell r="AK137">
            <v>0.0005170731707317074</v>
          </cell>
        </row>
        <row r="138">
          <cell r="AG138" t="str">
            <v>NC</v>
          </cell>
          <cell r="AH138" t="str">
            <v>NC</v>
          </cell>
          <cell r="AJ138" t="str">
            <v>NC</v>
          </cell>
          <cell r="AK138" t="str">
            <v>NA</v>
          </cell>
        </row>
        <row r="139">
          <cell r="AG139" t="str">
            <v>NC</v>
          </cell>
          <cell r="AH139" t="str">
            <v>NC</v>
          </cell>
          <cell r="AJ139" t="str">
            <v>NC</v>
          </cell>
          <cell r="AK139" t="str">
            <v>NA</v>
          </cell>
        </row>
        <row r="140">
          <cell r="AG140">
            <v>2.53536909931363</v>
          </cell>
          <cell r="AH140">
            <v>0.22569309693492745</v>
          </cell>
          <cell r="AJ140">
            <v>0.00016361117647058823</v>
          </cell>
          <cell r="AK140">
            <v>0.0004829268292682927</v>
          </cell>
        </row>
        <row r="141">
          <cell r="AG141" t="str">
            <v>NC</v>
          </cell>
          <cell r="AH141" t="str">
            <v>NC</v>
          </cell>
          <cell r="AJ141" t="str">
            <v>NC</v>
          </cell>
          <cell r="AK141" t="str">
            <v>NA</v>
          </cell>
        </row>
        <row r="142">
          <cell r="AG142" t="str">
            <v>NC</v>
          </cell>
          <cell r="AH142" t="str">
            <v>NC</v>
          </cell>
          <cell r="AJ142" t="str">
            <v>NC</v>
          </cell>
          <cell r="AK142" t="str">
            <v>NA</v>
          </cell>
        </row>
        <row r="143">
          <cell r="AG143">
            <v>1.968247063940844</v>
          </cell>
          <cell r="AH143">
            <v>0.26741916902273355</v>
          </cell>
          <cell r="AJ143">
            <v>0.00018760748235294118</v>
          </cell>
          <cell r="AK143">
            <v>2.4E-05</v>
          </cell>
        </row>
        <row r="144">
          <cell r="AG144" t="str">
            <v>NC</v>
          </cell>
          <cell r="AH144" t="str">
            <v>NC</v>
          </cell>
          <cell r="AJ144" t="str">
            <v>NC</v>
          </cell>
          <cell r="AK144" t="str">
            <v>NA</v>
          </cell>
        </row>
        <row r="145">
          <cell r="AG145" t="str">
            <v>NC</v>
          </cell>
          <cell r="AH145" t="str">
            <v>NC</v>
          </cell>
          <cell r="AJ145" t="str">
            <v>NC</v>
          </cell>
          <cell r="AK145" t="str">
            <v>NA</v>
          </cell>
        </row>
        <row r="146">
          <cell r="AG146">
            <v>1.7619172774971041</v>
          </cell>
          <cell r="AH146">
            <v>0.28801531428590366</v>
          </cell>
          <cell r="AJ146">
            <v>0.00021814823529411764</v>
          </cell>
          <cell r="AK146">
            <v>0.00011878048780487806</v>
          </cell>
        </row>
        <row r="147">
          <cell r="AG147" t="str">
            <v>NC</v>
          </cell>
          <cell r="AH147" t="str">
            <v>NC</v>
          </cell>
          <cell r="AJ147" t="str">
            <v>NC</v>
          </cell>
          <cell r="AK147" t="str">
            <v>NA</v>
          </cell>
        </row>
        <row r="148">
          <cell r="AG148" t="str">
            <v>NC</v>
          </cell>
          <cell r="AH148" t="str">
            <v>NC</v>
          </cell>
          <cell r="AJ148" t="str">
            <v>NC</v>
          </cell>
          <cell r="AK148" t="str">
            <v>NA</v>
          </cell>
        </row>
        <row r="149">
          <cell r="AG149" t="str">
            <v>NC</v>
          </cell>
          <cell r="AH149" t="str">
            <v>NC</v>
          </cell>
          <cell r="AJ149" t="str">
            <v>NC</v>
          </cell>
          <cell r="AK149" t="str">
            <v>NA</v>
          </cell>
        </row>
        <row r="150">
          <cell r="AG150" t="str">
            <v>NC</v>
          </cell>
          <cell r="AH150" t="str">
            <v>NC</v>
          </cell>
          <cell r="AJ150" t="str">
            <v>NC</v>
          </cell>
          <cell r="AK150" t="str">
            <v>NA</v>
          </cell>
        </row>
        <row r="151">
          <cell r="AG151" t="str">
            <v>NC</v>
          </cell>
          <cell r="AH151" t="str">
            <v>NC</v>
          </cell>
          <cell r="AJ151" t="str">
            <v>NC</v>
          </cell>
          <cell r="AK151" t="e">
            <v>#VALUE!</v>
          </cell>
        </row>
        <row r="152">
          <cell r="AG152" t="str">
            <v>NC</v>
          </cell>
          <cell r="AH152" t="str">
            <v>NC</v>
          </cell>
          <cell r="AJ152" t="str">
            <v>NC</v>
          </cell>
          <cell r="AK152" t="str">
            <v>NA</v>
          </cell>
        </row>
        <row r="153">
          <cell r="AG153" t="str">
            <v>NC</v>
          </cell>
          <cell r="AH153" t="str">
            <v>NC</v>
          </cell>
          <cell r="AJ153" t="str">
            <v>NC</v>
          </cell>
          <cell r="AK153" t="e">
            <v>#VALUE!</v>
          </cell>
        </row>
        <row r="154">
          <cell r="AG154">
            <v>2.6475535727345867</v>
          </cell>
          <cell r="AH154">
            <v>0.21924004783546694</v>
          </cell>
          <cell r="AJ154">
            <v>0.00021814823529411764</v>
          </cell>
          <cell r="AK154">
            <v>0.000124</v>
          </cell>
        </row>
        <row r="155">
          <cell r="AG155" t="str">
            <v>NC</v>
          </cell>
          <cell r="AH155" t="str">
            <v>NC</v>
          </cell>
          <cell r="AJ155" t="str">
            <v>NC</v>
          </cell>
          <cell r="AK155" t="str">
            <v>NA</v>
          </cell>
        </row>
        <row r="156">
          <cell r="AG156" t="str">
            <v>NC</v>
          </cell>
          <cell r="AH156" t="str">
            <v>NC</v>
          </cell>
          <cell r="AJ156" t="str">
            <v>NC</v>
          </cell>
          <cell r="AK156" t="str">
            <v>NA</v>
          </cell>
        </row>
        <row r="157">
          <cell r="AG157" t="str">
            <v>NC</v>
          </cell>
          <cell r="AH157" t="str">
            <v>NC</v>
          </cell>
          <cell r="AJ157" t="str">
            <v>NC</v>
          </cell>
          <cell r="AK157" t="str">
            <v>NA</v>
          </cell>
        </row>
        <row r="158">
          <cell r="AG158">
            <v>1.994490358126722</v>
          </cell>
          <cell r="AH158">
            <v>0.2650565095592369</v>
          </cell>
          <cell r="AJ158">
            <v>0.00017015562352941176</v>
          </cell>
          <cell r="AK158">
            <v>0.013097560975609757</v>
          </cell>
        </row>
        <row r="159">
          <cell r="AG159">
            <v>5.4995138551288285</v>
          </cell>
          <cell r="AH159">
            <v>0.13434100528033302</v>
          </cell>
          <cell r="AJ159">
            <v>0.0001579393223529412</v>
          </cell>
          <cell r="AK159">
            <v>1.1E-05</v>
          </cell>
        </row>
        <row r="160">
          <cell r="AG160">
            <v>1.7174142004535493</v>
          </cell>
          <cell r="AH160">
            <v>0.29299458364373243</v>
          </cell>
          <cell r="AJ160">
            <v>0.00021814823529411764</v>
          </cell>
          <cell r="AK160">
            <v>1.097560975609756E-05</v>
          </cell>
        </row>
        <row r="161">
          <cell r="AG161">
            <v>2.1068560121056925</v>
          </cell>
          <cell r="AH161">
            <v>0.2554997748477221</v>
          </cell>
          <cell r="AJ161">
            <v>0.0001745185882352941</v>
          </cell>
          <cell r="AK161">
            <v>0.00275609756097561</v>
          </cell>
        </row>
        <row r="162">
          <cell r="AG162">
            <v>2.1068560121056925</v>
          </cell>
          <cell r="AH162">
            <v>0.2554997748477221</v>
          </cell>
          <cell r="AJ162">
            <v>0.00017233710588235296</v>
          </cell>
          <cell r="AK162">
            <v>0.00034390243902439023</v>
          </cell>
        </row>
        <row r="163">
          <cell r="AG163">
            <v>2.1068560121056925</v>
          </cell>
          <cell r="AH163">
            <v>0.2554997748477221</v>
          </cell>
          <cell r="AJ163">
            <v>0.00017233710588235296</v>
          </cell>
          <cell r="AK163">
            <v>0.00034390243902439023</v>
          </cell>
        </row>
        <row r="164">
          <cell r="AG164">
            <v>2.077594123048669</v>
          </cell>
          <cell r="AH164">
            <v>0.2579052606093728</v>
          </cell>
          <cell r="AJ164">
            <v>0.00017888155294117647</v>
          </cell>
          <cell r="AK164">
            <v>0.018390243902439023</v>
          </cell>
        </row>
        <row r="165">
          <cell r="AG165">
            <v>1.7193882397644156</v>
          </cell>
          <cell r="AH165">
            <v>0.2927691604775368</v>
          </cell>
          <cell r="AJ165">
            <v>0.00018760748235294118</v>
          </cell>
          <cell r="AK165">
            <v>0.006634146341463415</v>
          </cell>
        </row>
        <row r="166">
          <cell r="AG166">
            <v>2.3372933884297526</v>
          </cell>
          <cell r="AH166">
            <v>0.2383351023997031</v>
          </cell>
          <cell r="AJ166">
            <v>0.00021814823529411764</v>
          </cell>
          <cell r="AK166">
            <v>0.00125</v>
          </cell>
        </row>
        <row r="167">
          <cell r="AG167">
            <v>4.986225895316806</v>
          </cell>
          <cell r="AH167">
            <v>0.1434559840109807</v>
          </cell>
          <cell r="AJ167">
            <v>0.00017953599764705886</v>
          </cell>
          <cell r="AK167">
            <v>0.0014195121951219513</v>
          </cell>
        </row>
        <row r="168">
          <cell r="AG168">
            <v>1.9177791905064636</v>
          </cell>
          <cell r="AH168">
            <v>0.2721139533454343</v>
          </cell>
          <cell r="AJ168">
            <v>0.00019197044705882355</v>
          </cell>
          <cell r="AK168">
            <v>0.01719512195121951</v>
          </cell>
        </row>
        <row r="169">
          <cell r="AG169">
            <v>1.9177791905064636</v>
          </cell>
          <cell r="AH169">
            <v>0.2721139533454343</v>
          </cell>
          <cell r="AJ169">
            <v>0.00019197044705882355</v>
          </cell>
          <cell r="AK169">
            <v>0.0009121951219512196</v>
          </cell>
        </row>
        <row r="170">
          <cell r="AG170">
            <v>1.4246359700905156</v>
          </cell>
          <cell r="AH170">
            <v>0.3320811761179383</v>
          </cell>
          <cell r="AJ170">
            <v>0.0002399630588235294</v>
          </cell>
          <cell r="AK170">
            <v>7.048780487804879E-05</v>
          </cell>
        </row>
        <row r="171">
          <cell r="AG171">
            <v>1.8935035045506854</v>
          </cell>
          <cell r="AH171">
            <v>0.27444642585007506</v>
          </cell>
          <cell r="AJ171">
            <v>0.00019851489411764706</v>
          </cell>
          <cell r="AK171">
            <v>0.010292682926829269</v>
          </cell>
        </row>
        <row r="172">
          <cell r="AG172">
            <v>5.1581647192932465</v>
          </cell>
          <cell r="AH172">
            <v>0.14023424695171366</v>
          </cell>
          <cell r="AJ172">
            <v>0.0001767000705882353</v>
          </cell>
          <cell r="AK172">
            <v>0.5121951219512195</v>
          </cell>
        </row>
        <row r="173">
          <cell r="AG173" t="str">
            <v>NC</v>
          </cell>
          <cell r="AH173" t="str">
            <v>NC</v>
          </cell>
          <cell r="AJ173" t="str">
            <v>NC</v>
          </cell>
          <cell r="AK173" t="str">
            <v>NA</v>
          </cell>
        </row>
        <row r="174">
          <cell r="AG174" t="str">
            <v>NC</v>
          </cell>
          <cell r="AH174" t="str">
            <v>NC</v>
          </cell>
          <cell r="AJ174" t="str">
            <v>NC</v>
          </cell>
          <cell r="AK174" t="str">
            <v>NA</v>
          </cell>
        </row>
        <row r="175">
          <cell r="AG175">
            <v>2.1068560121056925</v>
          </cell>
          <cell r="AH175">
            <v>0.2554997748477221</v>
          </cell>
          <cell r="AJ175">
            <v>0.00017233710588235296</v>
          </cell>
          <cell r="AK175">
            <v>0.02682926829268293</v>
          </cell>
        </row>
        <row r="176">
          <cell r="AG176">
            <v>5.1581647192932465</v>
          </cell>
          <cell r="AH176">
            <v>0.14023424695171366</v>
          </cell>
          <cell r="AJ176">
            <v>0.0001767000705882353</v>
          </cell>
          <cell r="AK176">
            <v>0.5121951219512195</v>
          </cell>
        </row>
        <row r="177">
          <cell r="AG177" t="str">
            <v>NC</v>
          </cell>
          <cell r="AH177" t="str">
            <v>NC</v>
          </cell>
          <cell r="AJ177" t="str">
            <v>NC</v>
          </cell>
          <cell r="AK177" t="e">
            <v>#VALUE!</v>
          </cell>
        </row>
        <row r="178">
          <cell r="AG178">
            <v>1.994490358126722</v>
          </cell>
          <cell r="AH178">
            <v>0.2650565095592369</v>
          </cell>
          <cell r="AJ178">
            <v>0.00015488524705882352</v>
          </cell>
          <cell r="AK178">
            <v>0.0057</v>
          </cell>
        </row>
        <row r="179">
          <cell r="AG179">
            <v>1.994490358126722</v>
          </cell>
          <cell r="AH179">
            <v>0.2650565095592369</v>
          </cell>
          <cell r="AJ179">
            <v>0.00015488524705882352</v>
          </cell>
          <cell r="AK179">
            <v>0.007804878048780488</v>
          </cell>
        </row>
        <row r="180">
          <cell r="AG180">
            <v>1.7598444336412251</v>
          </cell>
          <cell r="AH180">
            <v>0.28824256137316806</v>
          </cell>
          <cell r="AJ180">
            <v>0.00020069637647058823</v>
          </cell>
          <cell r="AK180">
            <v>0.0005121951219512195</v>
          </cell>
        </row>
        <row r="181">
          <cell r="AG181">
            <v>1.4111960081085297</v>
          </cell>
          <cell r="AH181">
            <v>0.33419685442322744</v>
          </cell>
          <cell r="AJ181">
            <v>2.6832232941176473E-05</v>
          </cell>
          <cell r="AK181">
            <v>0.02707317073170732</v>
          </cell>
        </row>
        <row r="182">
          <cell r="AG182">
            <v>1.4111960081085297</v>
          </cell>
          <cell r="AH182">
            <v>0.33419685442322744</v>
          </cell>
          <cell r="AJ182">
            <v>2.6832232941176473E-05</v>
          </cell>
          <cell r="AK182">
            <v>0.02707317073170732</v>
          </cell>
        </row>
        <row r="183">
          <cell r="AG183">
            <v>2.035194242986451</v>
          </cell>
          <cell r="AH183">
            <v>0.26149292638079125</v>
          </cell>
          <cell r="AJ183">
            <v>0.00017713636705882351</v>
          </cell>
          <cell r="AK183">
            <v>0.00748780487804878</v>
          </cell>
        </row>
        <row r="184">
          <cell r="AG184">
            <v>1.7193882397644156</v>
          </cell>
          <cell r="AH184">
            <v>0.2927691604775368</v>
          </cell>
          <cell r="AJ184">
            <v>0.00021814823529411764</v>
          </cell>
          <cell r="AK184">
            <v>0.0051951219512195125</v>
          </cell>
        </row>
        <row r="185">
          <cell r="AG185" t="str">
            <v>NC</v>
          </cell>
          <cell r="AH185" t="str">
            <v>NC</v>
          </cell>
          <cell r="AJ185" t="str">
            <v>NC</v>
          </cell>
          <cell r="AK185" t="str">
            <v>NA</v>
          </cell>
        </row>
        <row r="186">
          <cell r="AG186" t="str">
            <v>NC</v>
          </cell>
          <cell r="AH186" t="str">
            <v>NC</v>
          </cell>
          <cell r="AJ186" t="str">
            <v>NC</v>
          </cell>
          <cell r="AK186" t="str">
            <v>NA</v>
          </cell>
        </row>
        <row r="187">
          <cell r="AG187" t="str">
            <v>NC</v>
          </cell>
          <cell r="AH187" t="str">
            <v>NC</v>
          </cell>
          <cell r="AJ187" t="str">
            <v>NC</v>
          </cell>
          <cell r="AK187" t="str">
            <v>NA</v>
          </cell>
        </row>
        <row r="188">
          <cell r="AG188" t="str">
            <v>NC</v>
          </cell>
          <cell r="AH188" t="str">
            <v>NC</v>
          </cell>
          <cell r="AJ188" t="str">
            <v>NC</v>
          </cell>
          <cell r="AK188" t="str">
            <v>NA</v>
          </cell>
        </row>
        <row r="189">
          <cell r="AG189">
            <v>0.5983471074380166</v>
          </cell>
          <cell r="AH189">
            <v>0.5938369731825971</v>
          </cell>
          <cell r="AJ189">
            <v>0.00021814823529411764</v>
          </cell>
          <cell r="AK189">
            <v>1.61E-05</v>
          </cell>
        </row>
        <row r="190">
          <cell r="AG190" t="str">
            <v>NC</v>
          </cell>
          <cell r="AH190" t="str">
            <v>NC</v>
          </cell>
          <cell r="AJ190" t="str">
            <v>NC</v>
          </cell>
          <cell r="AK190" t="str">
            <v>NA</v>
          </cell>
        </row>
        <row r="191">
          <cell r="AG191" t="str">
            <v>NC</v>
          </cell>
          <cell r="AH191" t="str">
            <v>NC</v>
          </cell>
          <cell r="AJ191" t="str">
            <v>NC</v>
          </cell>
          <cell r="AK191" t="str">
            <v>NA</v>
          </cell>
        </row>
        <row r="192">
          <cell r="AG192" t="str">
            <v>NC</v>
          </cell>
          <cell r="AH192" t="str">
            <v>NC</v>
          </cell>
          <cell r="AJ192" t="str">
            <v>NC</v>
          </cell>
          <cell r="AK192" t="str">
            <v>NA</v>
          </cell>
        </row>
        <row r="193">
          <cell r="AG193" t="str">
            <v>NC</v>
          </cell>
          <cell r="AH193" t="str">
            <v>NC</v>
          </cell>
          <cell r="AJ193" t="str">
            <v>NC</v>
          </cell>
          <cell r="AK193" t="str">
            <v>NA</v>
          </cell>
        </row>
        <row r="194">
          <cell r="AG194" t="str">
            <v>NC</v>
          </cell>
          <cell r="AH194" t="str">
            <v>NC</v>
          </cell>
          <cell r="AJ194" t="str">
            <v>NC</v>
          </cell>
          <cell r="AK194" t="str">
            <v>NA</v>
          </cell>
        </row>
        <row r="195">
          <cell r="AG195" t="str">
            <v>NC</v>
          </cell>
          <cell r="AH195" t="str">
            <v>NC</v>
          </cell>
          <cell r="AJ195" t="str">
            <v>NC</v>
          </cell>
          <cell r="AK195" t="str">
            <v>NA</v>
          </cell>
        </row>
        <row r="196">
          <cell r="AG196" t="str">
            <v>NC</v>
          </cell>
          <cell r="AH196" t="str">
            <v>NC</v>
          </cell>
          <cell r="AJ196" t="str">
            <v>NC</v>
          </cell>
          <cell r="AK196" t="str">
            <v>NA</v>
          </cell>
        </row>
        <row r="197">
          <cell r="AG197" t="str">
            <v>NC</v>
          </cell>
          <cell r="AH197" t="str">
            <v>NC</v>
          </cell>
          <cell r="AJ197" t="str">
            <v>NC</v>
          </cell>
          <cell r="AK197" t="str">
            <v>NA</v>
          </cell>
        </row>
        <row r="198">
          <cell r="AG198" t="str">
            <v>NC</v>
          </cell>
          <cell r="AH198" t="str">
            <v>NC</v>
          </cell>
          <cell r="AJ198" t="str">
            <v>NC</v>
          </cell>
          <cell r="AK198" t="str">
            <v>NA</v>
          </cell>
        </row>
        <row r="199">
          <cell r="AG199" t="str">
            <v>NC</v>
          </cell>
          <cell r="AH199" t="str">
            <v>NC</v>
          </cell>
          <cell r="AJ199" t="str">
            <v>NC</v>
          </cell>
          <cell r="AK199" t="str">
            <v>NA</v>
          </cell>
        </row>
        <row r="200">
          <cell r="AG200" t="str">
            <v>NC</v>
          </cell>
          <cell r="AH200" t="str">
            <v>NC</v>
          </cell>
          <cell r="AJ200" t="str">
            <v>NC</v>
          </cell>
          <cell r="AK200" t="str">
            <v>NA</v>
          </cell>
        </row>
        <row r="201">
          <cell r="AG201" t="str">
            <v>NC</v>
          </cell>
          <cell r="AH201" t="str">
            <v>NC</v>
          </cell>
          <cell r="AJ201" t="str">
            <v>NC</v>
          </cell>
          <cell r="AK201" t="str">
            <v>NA</v>
          </cell>
        </row>
        <row r="202">
          <cell r="AG202" t="str">
            <v>NC</v>
          </cell>
          <cell r="AH202" t="str">
            <v>NC</v>
          </cell>
          <cell r="AJ202" t="str">
            <v>NC</v>
          </cell>
          <cell r="AK202" t="str">
            <v>NA</v>
          </cell>
        </row>
        <row r="203">
          <cell r="AG203" t="str">
            <v>NC</v>
          </cell>
          <cell r="AH203" t="str">
            <v>NC</v>
          </cell>
          <cell r="AJ203" t="str">
            <v>NC</v>
          </cell>
          <cell r="AK203" t="str">
            <v>NA</v>
          </cell>
        </row>
        <row r="204">
          <cell r="AG204" t="str">
            <v>NC</v>
          </cell>
          <cell r="AH204" t="str">
            <v>NC</v>
          </cell>
          <cell r="AJ204" t="str">
            <v>NC</v>
          </cell>
          <cell r="AK204" t="str">
            <v>NA</v>
          </cell>
        </row>
        <row r="205">
          <cell r="AG205" t="str">
            <v>NC</v>
          </cell>
          <cell r="AH205" t="str">
            <v>NC</v>
          </cell>
          <cell r="AJ205" t="str">
            <v>NC</v>
          </cell>
          <cell r="AK205" t="str">
            <v>NA</v>
          </cell>
        </row>
        <row r="206">
          <cell r="AG206" t="str">
            <v>NC</v>
          </cell>
          <cell r="AH206" t="str">
            <v>NC</v>
          </cell>
          <cell r="AJ206" t="str">
            <v>NC</v>
          </cell>
          <cell r="AK206" t="str">
            <v>NA</v>
          </cell>
        </row>
        <row r="207">
          <cell r="AG207" t="str">
            <v>NC</v>
          </cell>
          <cell r="AH207" t="str">
            <v>NC</v>
          </cell>
          <cell r="AJ207" t="str">
            <v>NC</v>
          </cell>
          <cell r="AK207" t="str">
            <v>NA</v>
          </cell>
        </row>
        <row r="208">
          <cell r="AG208" t="str">
            <v>NC</v>
          </cell>
          <cell r="AH208" t="str">
            <v>NC</v>
          </cell>
          <cell r="AJ208" t="str">
            <v>NC</v>
          </cell>
          <cell r="AK208" t="str">
            <v>NA</v>
          </cell>
        </row>
        <row r="209">
          <cell r="AG209" t="str">
            <v>NC</v>
          </cell>
          <cell r="AH209" t="str">
            <v>NC</v>
          </cell>
          <cell r="AJ209" t="str">
            <v>NC</v>
          </cell>
          <cell r="AK209" t="str">
            <v>NA</v>
          </cell>
        </row>
        <row r="210">
          <cell r="AG210" t="str">
            <v>NC</v>
          </cell>
          <cell r="AH210" t="str">
            <v>NC</v>
          </cell>
          <cell r="AJ210" t="str">
            <v>NC</v>
          </cell>
          <cell r="AK210" t="str">
            <v>NA</v>
          </cell>
        </row>
        <row r="211">
          <cell r="AG211" t="str">
            <v>NC</v>
          </cell>
          <cell r="AH211" t="str">
            <v>NC</v>
          </cell>
          <cell r="AJ211" t="str">
            <v>NC</v>
          </cell>
          <cell r="AK211" t="str">
            <v>NA</v>
          </cell>
        </row>
        <row r="212">
          <cell r="AG212" t="str">
            <v>NC</v>
          </cell>
          <cell r="AH212" t="str">
            <v>NC</v>
          </cell>
          <cell r="AJ212" t="str">
            <v>NC</v>
          </cell>
          <cell r="AK212" t="str">
            <v>NA</v>
          </cell>
        </row>
        <row r="213">
          <cell r="AG213" t="str">
            <v>NC</v>
          </cell>
          <cell r="AH213" t="str">
            <v>NC</v>
          </cell>
          <cell r="AJ213" t="str">
            <v>NC</v>
          </cell>
          <cell r="AK213" t="str">
            <v>NA</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1"/>
      <sheetName val="Table 2 SV Data eval"/>
      <sheetName val="Table 8 old"/>
      <sheetName val="Table 9 old"/>
      <sheetName val="Table 3"/>
      <sheetName val="Table 4"/>
      <sheetName val="DTSC vapor screen-1A  6"/>
      <sheetName val="DTSC vapor screen- 2A  7"/>
      <sheetName val="DTSC vapor screen- 3A  8"/>
      <sheetName val="DTSC vapor screen- 4A  9"/>
      <sheetName val="DTSC vapor screen- 5A  10"/>
      <sheetName val="DTSC vapor screen- 6A  11"/>
      <sheetName val="DTSC vapor screen-7A  12"/>
      <sheetName val="DTSC vapor screen- all data 13"/>
      <sheetName val="Table 5"/>
      <sheetName val="Table 14"/>
      <sheetName val="Table 15"/>
      <sheetName val="DTSC vapor screen UA 16"/>
      <sheetName val="Table 17"/>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V base data"/>
      <sheetName val="Sheet1"/>
      <sheetName val="Table 5"/>
      <sheetName val="Table 6"/>
      <sheetName val="Table 8 SV Data eval"/>
      <sheetName val="Table 7"/>
      <sheetName val="Table 8 old"/>
      <sheetName val="Table 9 old"/>
      <sheetName val="Table 8 GW-Ambient Air"/>
      <sheetName val="Table 9"/>
      <sheetName val="Table 10 (2)"/>
      <sheetName val="Table 12 DTSC vapor screen- (2)"/>
      <sheetName val="Table 10"/>
      <sheetName val="Table 11"/>
      <sheetName val="Table 12 DTSC vapor screen-curr"/>
      <sheetName val="Table 13 DTSC vapor-fut"/>
      <sheetName val="Table 14 DTSC vapor-res fut"/>
      <sheetName val="Table 15"/>
      <sheetName val="Table 16"/>
      <sheetName val="Table 17"/>
      <sheetName val="Table 18"/>
      <sheetName val="Table 19"/>
      <sheetName val="Table 20"/>
      <sheetName val="Table 21"/>
      <sheetName val="Table 22"/>
      <sheetName val="Table 23"/>
      <sheetName val="Table 24"/>
      <sheetName val="0-10ft"/>
      <sheetName val="7-10 ft"/>
      <sheetName val="GW"/>
      <sheetName val="base data table reduced (2)"/>
      <sheetName val="Table 3 (2)"/>
      <sheetName val="soil types"/>
      <sheetName val="Table 5 SV base data (2)"/>
      <sheetName val="distilled data"/>
      <sheetName val="building data pivo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3.x._IndoorAir"/>
      <sheetName val="Table 3.x.RME_SoilVapor"/>
      <sheetName val="DATENTER_TEMPLATE"/>
      <sheetName val="DATENTER_11_DCE"/>
      <sheetName val="DATENTER_TCE"/>
      <sheetName val="DATENTER_PCE_1"/>
      <sheetName val="DATENTER_PCE_2"/>
      <sheetName val="VLOOKUP"/>
    </sheetNames>
    <sheetDataSet>
      <sheetData sheetId="7">
        <row r="3">
          <cell r="A3" t="str">
            <v>C</v>
          </cell>
        </row>
        <row r="4">
          <cell r="A4" t="str">
            <v>CL</v>
          </cell>
        </row>
        <row r="5">
          <cell r="A5" t="str">
            <v>L</v>
          </cell>
        </row>
        <row r="6">
          <cell r="A6" t="str">
            <v>LS</v>
          </cell>
        </row>
        <row r="7">
          <cell r="A7" t="str">
            <v>S</v>
          </cell>
        </row>
        <row r="8">
          <cell r="A8" t="str">
            <v>SC</v>
          </cell>
        </row>
        <row r="9">
          <cell r="A9" t="str">
            <v>SCL</v>
          </cell>
        </row>
        <row r="10">
          <cell r="A10" t="str">
            <v>SI</v>
          </cell>
        </row>
        <row r="11">
          <cell r="A11" t="str">
            <v>SIC</v>
          </cell>
        </row>
        <row r="12">
          <cell r="A12" t="str">
            <v>SICL</v>
          </cell>
        </row>
        <row r="13">
          <cell r="A13" t="str">
            <v>SIL</v>
          </cell>
        </row>
        <row r="14">
          <cell r="A14" t="str">
            <v>SL</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aram"/>
    </sheetNames>
    <sheetDataSet>
      <sheetData sheetId="0">
        <row r="6">
          <cell r="A6" t="str">
            <v>Acenaphthene</v>
          </cell>
          <cell r="B6">
            <v>154.21</v>
          </cell>
          <cell r="C6">
            <v>9.2E-05</v>
          </cell>
          <cell r="D6" t="str">
            <v>a</v>
          </cell>
          <cell r="E6">
            <v>4600</v>
          </cell>
          <cell r="F6" t="str">
            <v>a</v>
          </cell>
          <cell r="G6">
            <v>27.6</v>
          </cell>
          <cell r="H6">
            <v>0.06262560299154907</v>
          </cell>
          <cell r="I6" t="str">
            <v>d</v>
          </cell>
          <cell r="J6">
            <v>6.564463686949924E-06</v>
          </cell>
          <cell r="K6" t="str">
            <v>d</v>
          </cell>
          <cell r="L6">
            <v>0.0038245209995302486</v>
          </cell>
          <cell r="M6">
            <v>4.492488891409396E-07</v>
          </cell>
          <cell r="N6">
            <v>0</v>
          </cell>
          <cell r="O6" t="e">
            <v>#REF!</v>
          </cell>
          <cell r="P6">
            <v>0.06</v>
          </cell>
          <cell r="Q6" t="str">
            <v>a</v>
          </cell>
          <cell r="R6">
            <v>0.06</v>
          </cell>
          <cell r="S6" t="str">
            <v>r</v>
          </cell>
          <cell r="Z6">
            <v>1</v>
          </cell>
          <cell r="AA6">
            <v>0.15</v>
          </cell>
          <cell r="AB6">
            <v>4</v>
          </cell>
          <cell r="AC6" t="str">
            <v>a</v>
          </cell>
          <cell r="AD6">
            <v>0.1511189752716653</v>
          </cell>
          <cell r="AE6" t="str">
            <v>i</v>
          </cell>
          <cell r="AF6">
            <v>360</v>
          </cell>
          <cell r="AG6" t="str">
            <v>s</v>
          </cell>
          <cell r="AH6">
            <v>360</v>
          </cell>
          <cell r="AI6" t="str">
            <v>s</v>
          </cell>
          <cell r="AJ6">
            <v>220</v>
          </cell>
          <cell r="AK6" t="str">
            <v>n</v>
          </cell>
          <cell r="AL6">
            <v>370</v>
          </cell>
          <cell r="AM6" t="str">
            <v>n</v>
          </cell>
          <cell r="AO6">
            <v>2200</v>
          </cell>
          <cell r="AP6" t="str">
            <v>n</v>
          </cell>
          <cell r="AQ6">
            <v>220</v>
          </cell>
          <cell r="AR6" t="str">
            <v>n</v>
          </cell>
          <cell r="AS6">
            <v>120000</v>
          </cell>
          <cell r="AT6" t="str">
            <v>n</v>
          </cell>
          <cell r="AU6">
            <v>4700</v>
          </cell>
          <cell r="AV6" t="str">
            <v>n</v>
          </cell>
          <cell r="AW6">
            <v>120</v>
          </cell>
          <cell r="AX6" t="str">
            <v>s</v>
          </cell>
          <cell r="AY6">
            <v>200</v>
          </cell>
          <cell r="AZ6" t="str">
            <v>e</v>
          </cell>
        </row>
        <row r="7">
          <cell r="A7" t="str">
            <v>Acenaphthylene</v>
          </cell>
          <cell r="B7">
            <v>152.21</v>
          </cell>
          <cell r="C7">
            <v>0.00148</v>
          </cell>
          <cell r="D7" t="str">
            <v>a</v>
          </cell>
          <cell r="E7">
            <v>2500</v>
          </cell>
          <cell r="F7" t="str">
            <v>a</v>
          </cell>
          <cell r="G7">
            <v>15</v>
          </cell>
          <cell r="H7">
            <v>0.06303570234442168</v>
          </cell>
          <cell r="I7" t="str">
            <v>d</v>
          </cell>
          <cell r="J7">
            <v>6.615131748469644E-06</v>
          </cell>
          <cell r="K7" t="str">
            <v>d</v>
          </cell>
          <cell r="L7">
            <v>0.06152490303592139</v>
          </cell>
          <cell r="M7">
            <v>1.3291933347792014E-05</v>
          </cell>
          <cell r="N7">
            <v>0</v>
          </cell>
          <cell r="O7" t="e">
            <v>#REF!</v>
          </cell>
          <cell r="Z7">
            <v>1</v>
          </cell>
          <cell r="AA7">
            <v>0.15</v>
          </cell>
          <cell r="AB7">
            <v>3.7</v>
          </cell>
          <cell r="AC7" t="str">
            <v>a</v>
          </cell>
          <cell r="AD7">
            <v>0.09517414850515075</v>
          </cell>
          <cell r="AE7" t="str">
            <v>i</v>
          </cell>
          <cell r="AO7" t="str">
            <v/>
          </cell>
          <cell r="AP7" t="str">
            <v/>
          </cell>
          <cell r="AQ7" t="str">
            <v/>
          </cell>
          <cell r="AR7" t="str">
            <v/>
          </cell>
          <cell r="AS7" t="str">
            <v/>
          </cell>
          <cell r="AT7" t="str">
            <v/>
          </cell>
          <cell r="AU7" t="str">
            <v/>
          </cell>
          <cell r="AV7" t="str">
            <v/>
          </cell>
          <cell r="AW7" t="str">
            <v/>
          </cell>
          <cell r="AX7" t="str">
            <v/>
          </cell>
          <cell r="AY7" t="str">
            <v/>
          </cell>
          <cell r="AZ7" t="str">
            <v/>
          </cell>
        </row>
        <row r="8">
          <cell r="A8" t="str">
            <v>Acetone</v>
          </cell>
          <cell r="B8">
            <v>58</v>
          </cell>
          <cell r="C8">
            <v>2.06E-05</v>
          </cell>
          <cell r="D8" t="str">
            <v>a</v>
          </cell>
          <cell r="E8">
            <v>2.2</v>
          </cell>
          <cell r="F8" t="str">
            <v>a</v>
          </cell>
          <cell r="G8">
            <v>0.013200000000000002</v>
          </cell>
          <cell r="H8">
            <v>0.124</v>
          </cell>
          <cell r="I8" t="str">
            <v>c</v>
          </cell>
          <cell r="J8">
            <v>1.14E-05</v>
          </cell>
          <cell r="K8" t="str">
            <v>c</v>
          </cell>
          <cell r="L8">
            <v>0.0008563601368513383</v>
          </cell>
          <cell r="M8">
            <v>4.915494491501965E-05</v>
          </cell>
          <cell r="N8">
            <v>0</v>
          </cell>
          <cell r="O8" t="e">
            <v>#REF!</v>
          </cell>
          <cell r="P8">
            <v>0.1</v>
          </cell>
          <cell r="Q8" t="str">
            <v>a</v>
          </cell>
          <cell r="X8">
            <v>2400</v>
          </cell>
          <cell r="Y8" t="str">
            <v>OSHA</v>
          </cell>
          <cell r="Z8">
            <v>1</v>
          </cell>
          <cell r="AA8">
            <v>0.1</v>
          </cell>
          <cell r="AB8">
            <v>-0.24</v>
          </cell>
          <cell r="AC8" t="str">
            <v>a</v>
          </cell>
          <cell r="AD8">
            <v>0.0005699017623797423</v>
          </cell>
          <cell r="AE8" t="str">
            <v>i</v>
          </cell>
          <cell r="AF8">
            <v>2000</v>
          </cell>
          <cell r="AG8" t="str">
            <v>n</v>
          </cell>
          <cell r="AH8">
            <v>8400</v>
          </cell>
          <cell r="AI8" t="str">
            <v>n</v>
          </cell>
          <cell r="AJ8">
            <v>370</v>
          </cell>
          <cell r="AK8" t="str">
            <v>n</v>
          </cell>
          <cell r="AL8">
            <v>610</v>
          </cell>
          <cell r="AM8" t="str">
            <v>n</v>
          </cell>
          <cell r="AO8">
            <v>3700</v>
          </cell>
          <cell r="AP8" t="str">
            <v>n</v>
          </cell>
          <cell r="AQ8">
            <v>370</v>
          </cell>
          <cell r="AR8" t="str">
            <v>n</v>
          </cell>
          <cell r="AS8">
            <v>200000</v>
          </cell>
          <cell r="AT8" t="str">
            <v>n</v>
          </cell>
          <cell r="AU8">
            <v>7800</v>
          </cell>
          <cell r="AV8" t="str">
            <v>n</v>
          </cell>
          <cell r="AW8">
            <v>62000</v>
          </cell>
          <cell r="AX8" t="str">
            <v>e</v>
          </cell>
          <cell r="AY8">
            <v>8</v>
          </cell>
          <cell r="AZ8" t="str">
            <v>e</v>
          </cell>
          <cell r="BC8" t="str">
            <v>D</v>
          </cell>
        </row>
        <row r="9">
          <cell r="A9" t="str">
            <v>Aldrin</v>
          </cell>
          <cell r="B9">
            <v>365</v>
          </cell>
          <cell r="C9">
            <v>1.6E-05</v>
          </cell>
          <cell r="D9" t="str">
            <v>a</v>
          </cell>
          <cell r="E9">
            <v>96000</v>
          </cell>
          <cell r="F9" t="str">
            <v>c</v>
          </cell>
          <cell r="G9">
            <v>576</v>
          </cell>
          <cell r="H9">
            <v>0.040706311987410974</v>
          </cell>
          <cell r="I9" t="str">
            <v>d</v>
          </cell>
          <cell r="J9">
            <v>3.9519099270934535E-06</v>
          </cell>
          <cell r="K9" t="str">
            <v>d</v>
          </cell>
          <cell r="L9">
            <v>0.0006651340868748259</v>
          </cell>
          <cell r="M9">
            <v>2.477891253790254E-09</v>
          </cell>
          <cell r="N9">
            <v>0</v>
          </cell>
          <cell r="O9" t="e">
            <v>#REF!</v>
          </cell>
          <cell r="P9">
            <v>3E-05</v>
          </cell>
          <cell r="Q9" t="str">
            <v>a</v>
          </cell>
          <cell r="T9">
            <v>17</v>
          </cell>
          <cell r="U9" t="str">
            <v>a</v>
          </cell>
          <cell r="V9">
            <v>17</v>
          </cell>
          <cell r="W9" t="str">
            <v>a</v>
          </cell>
          <cell r="X9">
            <v>0.25</v>
          </cell>
          <cell r="Y9" t="str">
            <v>OSHA</v>
          </cell>
          <cell r="Z9">
            <v>1</v>
          </cell>
          <cell r="AA9">
            <v>0.1</v>
          </cell>
          <cell r="AB9">
            <v>5.3</v>
          </cell>
          <cell r="AC9" t="str">
            <v>a</v>
          </cell>
          <cell r="AD9">
            <v>0.0016</v>
          </cell>
          <cell r="AE9" t="str">
            <v>g</v>
          </cell>
          <cell r="AO9">
            <v>0.004</v>
          </cell>
          <cell r="AP9" t="str">
            <v>c</v>
          </cell>
          <cell r="AQ9">
            <v>0.00037</v>
          </cell>
          <cell r="AR9" t="str">
            <v>c</v>
          </cell>
          <cell r="AS9">
            <v>0.34</v>
          </cell>
          <cell r="AT9" t="str">
            <v>c</v>
          </cell>
          <cell r="AU9">
            <v>0.038</v>
          </cell>
          <cell r="AV9" t="str">
            <v>c</v>
          </cell>
          <cell r="AW9">
            <v>0.5</v>
          </cell>
          <cell r="AX9" t="str">
            <v>e</v>
          </cell>
          <cell r="AY9">
            <v>0.005</v>
          </cell>
          <cell r="AZ9" t="str">
            <v>e</v>
          </cell>
          <cell r="BC9" t="str">
            <v>B2</v>
          </cell>
        </row>
        <row r="10">
          <cell r="A10" t="str">
            <v>Aluminum</v>
          </cell>
          <cell r="M10" t="str">
            <v/>
          </cell>
          <cell r="P10">
            <v>1</v>
          </cell>
          <cell r="Q10" t="str">
            <v>e</v>
          </cell>
          <cell r="X10">
            <v>5</v>
          </cell>
          <cell r="Y10" t="str">
            <v>OSHA (respirable fraction)</v>
          </cell>
          <cell r="Z10">
            <v>1</v>
          </cell>
          <cell r="AA10">
            <v>0.01</v>
          </cell>
          <cell r="AO10">
            <v>37000</v>
          </cell>
          <cell r="AP10" t="str">
            <v>n</v>
          </cell>
          <cell r="AQ10">
            <v>3700</v>
          </cell>
          <cell r="AR10" t="str">
            <v>n</v>
          </cell>
          <cell r="AS10">
            <v>1000000</v>
          </cell>
          <cell r="AT10" t="str">
            <v>n</v>
          </cell>
          <cell r="AU10">
            <v>78000</v>
          </cell>
          <cell r="AV10" t="str">
            <v>n</v>
          </cell>
          <cell r="AW10" t="str">
            <v/>
          </cell>
          <cell r="AX10" t="str">
            <v/>
          </cell>
          <cell r="AY10" t="str">
            <v/>
          </cell>
          <cell r="AZ10" t="str">
            <v/>
          </cell>
          <cell r="BA10">
            <v>0.05</v>
          </cell>
          <cell r="BB10" t="str">
            <v>F (Secondary Standards)</v>
          </cell>
        </row>
        <row r="11">
          <cell r="A11" t="str">
            <v>Anthracene</v>
          </cell>
          <cell r="B11">
            <v>178.23</v>
          </cell>
          <cell r="C11">
            <v>0.00102</v>
          </cell>
          <cell r="D11" t="str">
            <v>a</v>
          </cell>
          <cell r="E11">
            <v>14000</v>
          </cell>
          <cell r="F11" t="str">
            <v>a</v>
          </cell>
          <cell r="G11">
            <v>84</v>
          </cell>
          <cell r="H11">
            <v>0.05825293150136306</v>
          </cell>
          <cell r="I11" t="str">
            <v>d</v>
          </cell>
          <cell r="J11">
            <v>6.027952747502744E-06</v>
          </cell>
          <cell r="K11" t="str">
            <v>d</v>
          </cell>
          <cell r="L11">
            <v>0.042402298038270156</v>
          </cell>
          <cell r="M11">
            <v>1.5211354918524864E-06</v>
          </cell>
          <cell r="N11">
            <v>0</v>
          </cell>
          <cell r="O11" t="e">
            <v>#REF!</v>
          </cell>
          <cell r="P11">
            <v>0.3</v>
          </cell>
          <cell r="Q11" t="str">
            <v>a</v>
          </cell>
          <cell r="R11">
            <v>0.3</v>
          </cell>
          <cell r="S11" t="str">
            <v>r</v>
          </cell>
          <cell r="X11">
            <v>0.2</v>
          </cell>
          <cell r="Y11" t="str">
            <v>OSHA (coal tar pitch)</v>
          </cell>
          <cell r="Z11">
            <v>1</v>
          </cell>
          <cell r="AA11">
            <v>0.15</v>
          </cell>
          <cell r="AB11">
            <v>4.45</v>
          </cell>
          <cell r="AC11" t="str">
            <v>a</v>
          </cell>
          <cell r="AD11">
            <v>0.22505931878329305</v>
          </cell>
          <cell r="AE11" t="str">
            <v>i</v>
          </cell>
          <cell r="AF11">
            <v>19</v>
          </cell>
          <cell r="AG11" t="str">
            <v>s</v>
          </cell>
          <cell r="AH11">
            <v>19</v>
          </cell>
          <cell r="AI11" t="str">
            <v>s</v>
          </cell>
          <cell r="AJ11">
            <v>1100</v>
          </cell>
          <cell r="AK11" t="str">
            <v>n</v>
          </cell>
          <cell r="AL11">
            <v>1800</v>
          </cell>
          <cell r="AM11" t="str">
            <v>n</v>
          </cell>
          <cell r="AO11">
            <v>11000</v>
          </cell>
          <cell r="AP11" t="str">
            <v>n</v>
          </cell>
          <cell r="AQ11">
            <v>1100</v>
          </cell>
          <cell r="AR11" t="str">
            <v>n</v>
          </cell>
          <cell r="AS11">
            <v>610000</v>
          </cell>
          <cell r="AT11" t="str">
            <v>n</v>
          </cell>
          <cell r="AU11">
            <v>23000</v>
          </cell>
          <cell r="AV11" t="str">
            <v>n</v>
          </cell>
          <cell r="AW11">
            <v>6.8</v>
          </cell>
          <cell r="AX11" t="str">
            <v>s</v>
          </cell>
          <cell r="AY11">
            <v>4300</v>
          </cell>
          <cell r="AZ11" t="str">
            <v>e</v>
          </cell>
          <cell r="BC11" t="str">
            <v>D</v>
          </cell>
        </row>
        <row r="12">
          <cell r="A12" t="str">
            <v>Antimony</v>
          </cell>
          <cell r="M12" t="str">
            <v/>
          </cell>
          <cell r="P12">
            <v>0.0004</v>
          </cell>
          <cell r="Q12" t="str">
            <v>a</v>
          </cell>
          <cell r="X12">
            <v>0.5</v>
          </cell>
          <cell r="Y12" t="str">
            <v>OSHA</v>
          </cell>
          <cell r="Z12">
            <v>1</v>
          </cell>
          <cell r="AA12">
            <v>0.01</v>
          </cell>
          <cell r="AF12">
            <v>31</v>
          </cell>
          <cell r="AG12" t="str">
            <v>n</v>
          </cell>
          <cell r="AH12">
            <v>680</v>
          </cell>
          <cell r="AI12" t="str">
            <v>n</v>
          </cell>
          <cell r="AL12">
            <v>15</v>
          </cell>
          <cell r="AM12" t="str">
            <v>n</v>
          </cell>
          <cell r="AO12">
            <v>15</v>
          </cell>
          <cell r="AP12" t="str">
            <v>n</v>
          </cell>
          <cell r="AQ12">
            <v>1.5</v>
          </cell>
          <cell r="AR12" t="str">
            <v>n</v>
          </cell>
          <cell r="AS12">
            <v>820</v>
          </cell>
          <cell r="AT12" t="str">
            <v>n</v>
          </cell>
          <cell r="AU12">
            <v>31</v>
          </cell>
          <cell r="AV12" t="str">
            <v>n</v>
          </cell>
          <cell r="AW12" t="str">
            <v/>
          </cell>
          <cell r="AX12" t="str">
            <v/>
          </cell>
          <cell r="AY12" t="str">
            <v/>
          </cell>
          <cell r="AZ12" t="str">
            <v/>
          </cell>
          <cell r="BA12">
            <v>0.008</v>
          </cell>
          <cell r="BB12" t="str">
            <v>F</v>
          </cell>
          <cell r="BC12" t="str">
            <v>D</v>
          </cell>
        </row>
        <row r="13">
          <cell r="A13" t="str">
            <v>Aroclor-1254</v>
          </cell>
          <cell r="B13">
            <v>327</v>
          </cell>
          <cell r="C13">
            <v>0.0025</v>
          </cell>
          <cell r="D13" t="str">
            <v>b</v>
          </cell>
          <cell r="E13">
            <v>407380.28</v>
          </cell>
          <cell r="F13" t="str">
            <v>b</v>
          </cell>
          <cell r="G13">
            <v>2444.28168</v>
          </cell>
          <cell r="H13">
            <v>0.04300652109005229</v>
          </cell>
          <cell r="I13" t="str">
            <v>d</v>
          </cell>
          <cell r="J13">
            <v>4.2162747962877865E-06</v>
          </cell>
          <cell r="K13" t="str">
            <v>d</v>
          </cell>
          <cell r="L13">
            <v>0.10392720107419154</v>
          </cell>
          <cell r="M13">
            <v>9.469073711797461E-08</v>
          </cell>
          <cell r="N13">
            <v>0</v>
          </cell>
          <cell r="O13" t="e">
            <v>#REF!</v>
          </cell>
          <cell r="P13">
            <v>2E-05</v>
          </cell>
          <cell r="Q13" t="str">
            <v>a</v>
          </cell>
          <cell r="Z13">
            <v>1</v>
          </cell>
          <cell r="AA13">
            <v>0.1</v>
          </cell>
          <cell r="AO13">
            <v>0.73</v>
          </cell>
          <cell r="AP13" t="str">
            <v>n</v>
          </cell>
          <cell r="AQ13">
            <v>0.073</v>
          </cell>
          <cell r="AR13" t="str">
            <v>n</v>
          </cell>
          <cell r="AS13">
            <v>41</v>
          </cell>
          <cell r="AT13" t="str">
            <v>n</v>
          </cell>
          <cell r="AU13">
            <v>1.6</v>
          </cell>
          <cell r="AV13" t="str">
            <v>n</v>
          </cell>
          <cell r="AW13" t="str">
            <v/>
          </cell>
          <cell r="AX13" t="str">
            <v/>
          </cell>
          <cell r="AY13" t="str">
            <v/>
          </cell>
          <cell r="AZ13" t="str">
            <v/>
          </cell>
        </row>
        <row r="14">
          <cell r="A14" t="str">
            <v>Aroclor-1260</v>
          </cell>
          <cell r="B14">
            <v>370</v>
          </cell>
          <cell r="C14">
            <v>0.0071</v>
          </cell>
          <cell r="D14" t="str">
            <v>b</v>
          </cell>
          <cell r="E14">
            <v>2630267.99</v>
          </cell>
          <cell r="F14" t="str">
            <v>b</v>
          </cell>
          <cell r="G14">
            <v>15781.607940000002</v>
          </cell>
          <cell r="H14">
            <v>0.04043033380881107</v>
          </cell>
          <cell r="I14" t="str">
            <v>d</v>
          </cell>
          <cell r="J14">
            <v>3.920366948912225E-06</v>
          </cell>
          <cell r="K14" t="str">
            <v>d</v>
          </cell>
          <cell r="L14">
            <v>0.295153251050704</v>
          </cell>
          <cell r="M14">
            <v>3.915457037328249E-08</v>
          </cell>
          <cell r="N14">
            <v>0</v>
          </cell>
          <cell r="O14" t="e">
            <v>#REF!</v>
          </cell>
          <cell r="Z14">
            <v>1</v>
          </cell>
          <cell r="AA14">
            <v>0.1</v>
          </cell>
          <cell r="AO14" t="str">
            <v/>
          </cell>
          <cell r="AP14" t="str">
            <v/>
          </cell>
          <cell r="AQ14" t="str">
            <v/>
          </cell>
          <cell r="AR14" t="str">
            <v/>
          </cell>
          <cell r="AS14" t="str">
            <v/>
          </cell>
          <cell r="AT14" t="str">
            <v/>
          </cell>
          <cell r="AU14" t="str">
            <v/>
          </cell>
          <cell r="AV14" t="str">
            <v/>
          </cell>
          <cell r="AW14" t="str">
            <v/>
          </cell>
          <cell r="AX14" t="str">
            <v/>
          </cell>
          <cell r="AY14" t="str">
            <v/>
          </cell>
          <cell r="AZ14" t="str">
            <v/>
          </cell>
        </row>
        <row r="15">
          <cell r="A15" t="str">
            <v>Arsenic</v>
          </cell>
          <cell r="M15" t="str">
            <v/>
          </cell>
          <cell r="P15">
            <v>0.0003</v>
          </cell>
          <cell r="Q15" t="str">
            <v>a</v>
          </cell>
          <cell r="T15">
            <v>15</v>
          </cell>
          <cell r="U15" t="str">
            <v>a</v>
          </cell>
          <cell r="V15">
            <v>12</v>
          </cell>
          <cell r="W15" t="str">
            <v>f</v>
          </cell>
          <cell r="X15">
            <v>0.5</v>
          </cell>
          <cell r="Y15" t="str">
            <v>OSHA (organic)</v>
          </cell>
          <cell r="Z15">
            <v>1</v>
          </cell>
          <cell r="AA15">
            <v>0.03</v>
          </cell>
          <cell r="AF15">
            <v>0.38</v>
          </cell>
          <cell r="AG15" t="str">
            <v>c</v>
          </cell>
          <cell r="AH15">
            <v>2.4</v>
          </cell>
          <cell r="AI15" t="str">
            <v>c</v>
          </cell>
          <cell r="AJ15">
            <v>0.00045</v>
          </cell>
          <cell r="AK15" t="str">
            <v>c</v>
          </cell>
          <cell r="AL15">
            <v>0.045</v>
          </cell>
          <cell r="AM15" t="str">
            <v>c</v>
          </cell>
          <cell r="AN15" t="str">
            <v>Cancer Endpoint</v>
          </cell>
          <cell r="AO15">
            <v>0.045</v>
          </cell>
          <cell r="AP15" t="str">
            <v>c</v>
          </cell>
          <cell r="AQ15">
            <v>0.00041</v>
          </cell>
          <cell r="AR15" t="str">
            <v>c</v>
          </cell>
          <cell r="AS15">
            <v>3.8</v>
          </cell>
          <cell r="AT15" t="str">
            <v>c</v>
          </cell>
          <cell r="AU15">
            <v>0.43</v>
          </cell>
          <cell r="AV15" t="str">
            <v>c</v>
          </cell>
          <cell r="AW15">
            <v>380</v>
          </cell>
          <cell r="AX15" t="str">
            <v>e</v>
          </cell>
          <cell r="AY15">
            <v>15</v>
          </cell>
          <cell r="AZ15" t="str">
            <v>e</v>
          </cell>
          <cell r="BA15">
            <v>0.05</v>
          </cell>
          <cell r="BC15" t="str">
            <v>A</v>
          </cell>
        </row>
        <row r="16">
          <cell r="A16" t="str">
            <v>Barium</v>
          </cell>
          <cell r="M16" t="str">
            <v/>
          </cell>
          <cell r="P16">
            <v>0.07</v>
          </cell>
          <cell r="Q16" t="str">
            <v>a</v>
          </cell>
          <cell r="R16">
            <v>0.00014</v>
          </cell>
          <cell r="S16" t="str">
            <v>b</v>
          </cell>
          <cell r="X16">
            <v>0.5</v>
          </cell>
          <cell r="Y16" t="str">
            <v>OSHA (soluble)</v>
          </cell>
          <cell r="Z16">
            <v>1</v>
          </cell>
          <cell r="AA16">
            <v>0.01</v>
          </cell>
          <cell r="AF16">
            <v>5300</v>
          </cell>
          <cell r="AG16" t="str">
            <v>n</v>
          </cell>
          <cell r="AH16">
            <v>100000</v>
          </cell>
          <cell r="AI16" t="str">
            <v>m</v>
          </cell>
          <cell r="AJ16">
            <v>0.52</v>
          </cell>
          <cell r="AK16" t="str">
            <v>n</v>
          </cell>
          <cell r="AL16">
            <v>2600</v>
          </cell>
          <cell r="AM16" t="str">
            <v>n</v>
          </cell>
          <cell r="AO16">
            <v>2600</v>
          </cell>
          <cell r="AP16" t="str">
            <v>n</v>
          </cell>
          <cell r="AQ16">
            <v>0.52</v>
          </cell>
          <cell r="AR16" t="str">
            <v>n</v>
          </cell>
          <cell r="AS16">
            <v>140000</v>
          </cell>
          <cell r="AT16" t="str">
            <v>n</v>
          </cell>
          <cell r="AU16">
            <v>5500</v>
          </cell>
          <cell r="AV16" t="str">
            <v>n</v>
          </cell>
          <cell r="AW16">
            <v>350000</v>
          </cell>
          <cell r="AX16" t="str">
            <v>e</v>
          </cell>
          <cell r="AY16">
            <v>32</v>
          </cell>
          <cell r="AZ16" t="str">
            <v>e</v>
          </cell>
          <cell r="BA16">
            <v>2</v>
          </cell>
          <cell r="BB16" t="str">
            <v>F</v>
          </cell>
          <cell r="BC16" t="str">
            <v>D</v>
          </cell>
        </row>
        <row r="17">
          <cell r="A17" t="str">
            <v>Benzene</v>
          </cell>
          <cell r="B17">
            <v>78.1</v>
          </cell>
          <cell r="C17">
            <v>0.00559</v>
          </cell>
          <cell r="D17" t="str">
            <v>a</v>
          </cell>
          <cell r="E17">
            <v>83</v>
          </cell>
          <cell r="F17" t="str">
            <v>a</v>
          </cell>
          <cell r="G17">
            <v>0.498</v>
          </cell>
          <cell r="H17">
            <v>0.088</v>
          </cell>
          <cell r="I17" t="str">
            <v>c</v>
          </cell>
          <cell r="J17">
            <v>9.8E-06</v>
          </cell>
          <cell r="K17" t="str">
            <v>c</v>
          </cell>
          <cell r="L17">
            <v>0.2323812216018923</v>
          </cell>
          <cell r="M17">
            <v>0.001651052999973452</v>
          </cell>
          <cell r="N17">
            <v>0</v>
          </cell>
          <cell r="O17" t="e">
            <v>#REF!</v>
          </cell>
          <cell r="R17">
            <v>0.00171</v>
          </cell>
          <cell r="S17" t="str">
            <v>e</v>
          </cell>
          <cell r="T17">
            <v>0.029</v>
          </cell>
          <cell r="U17" t="str">
            <v>a</v>
          </cell>
          <cell r="V17">
            <v>0.029</v>
          </cell>
          <cell r="W17" t="str">
            <v>a</v>
          </cell>
          <cell r="X17">
            <v>31.94274028629857</v>
          </cell>
          <cell r="Y17" t="str">
            <v>OSHA</v>
          </cell>
          <cell r="Z17">
            <v>1</v>
          </cell>
          <cell r="AA17">
            <v>0.1</v>
          </cell>
          <cell r="AB17">
            <v>2.12</v>
          </cell>
          <cell r="AC17" t="str">
            <v>a</v>
          </cell>
          <cell r="AD17">
            <v>0.021</v>
          </cell>
          <cell r="AE17" t="str">
            <v>g</v>
          </cell>
          <cell r="AF17">
            <v>1.4</v>
          </cell>
          <cell r="AG17" t="str">
            <v>c</v>
          </cell>
          <cell r="AH17">
            <v>3.2</v>
          </cell>
          <cell r="AI17" t="str">
            <v>c</v>
          </cell>
          <cell r="AJ17">
            <v>0.23</v>
          </cell>
          <cell r="AK17" t="str">
            <v>c</v>
          </cell>
          <cell r="AL17">
            <v>0.39</v>
          </cell>
          <cell r="AM17" t="str">
            <v>c</v>
          </cell>
          <cell r="AO17">
            <v>0.36</v>
          </cell>
          <cell r="AP17" t="str">
            <v>c</v>
          </cell>
          <cell r="AQ17">
            <v>0.22</v>
          </cell>
          <cell r="AR17" t="str">
            <v>c</v>
          </cell>
          <cell r="AS17">
            <v>200</v>
          </cell>
          <cell r="AT17" t="str">
            <v>c</v>
          </cell>
          <cell r="AU17">
            <v>22</v>
          </cell>
          <cell r="AV17" t="str">
            <v>c</v>
          </cell>
          <cell r="AW17">
            <v>0.5</v>
          </cell>
          <cell r="AX17" t="str">
            <v>e</v>
          </cell>
          <cell r="AY17">
            <v>0.02</v>
          </cell>
          <cell r="AZ17" t="str">
            <v>e</v>
          </cell>
          <cell r="BA17">
            <v>0.005</v>
          </cell>
          <cell r="BB17" t="str">
            <v>F</v>
          </cell>
          <cell r="BC17" t="str">
            <v>A</v>
          </cell>
        </row>
        <row r="18">
          <cell r="A18" t="str">
            <v>Benzo(a)anthracene</v>
          </cell>
          <cell r="B18">
            <v>228.3</v>
          </cell>
          <cell r="C18">
            <v>1.16E-06</v>
          </cell>
          <cell r="D18" t="str">
            <v>a</v>
          </cell>
          <cell r="E18">
            <v>1380000</v>
          </cell>
          <cell r="F18" t="str">
            <v>a</v>
          </cell>
          <cell r="G18">
            <v>8280</v>
          </cell>
          <cell r="H18">
            <v>0.051</v>
          </cell>
          <cell r="I18" t="str">
            <v>c</v>
          </cell>
          <cell r="J18">
            <v>9E-06</v>
          </cell>
          <cell r="K18" t="str">
            <v>c</v>
          </cell>
          <cell r="L18">
            <v>4.822222129842487E-05</v>
          </cell>
          <cell r="M18">
            <v>2.240742171794395E-11</v>
          </cell>
          <cell r="N18">
            <v>0</v>
          </cell>
          <cell r="O18" t="e">
            <v>#REF!</v>
          </cell>
          <cell r="P18">
            <v>0.04</v>
          </cell>
          <cell r="Q18" t="str">
            <v>n</v>
          </cell>
          <cell r="R18">
            <v>0.04</v>
          </cell>
          <cell r="S18" t="str">
            <v>r</v>
          </cell>
          <cell r="T18">
            <v>0.73</v>
          </cell>
          <cell r="U18" t="str">
            <v>e</v>
          </cell>
          <cell r="V18">
            <v>0.61</v>
          </cell>
          <cell r="W18" t="str">
            <v>e</v>
          </cell>
          <cell r="Z18">
            <v>1</v>
          </cell>
          <cell r="AA18">
            <v>0.15</v>
          </cell>
          <cell r="AB18">
            <v>5.6</v>
          </cell>
          <cell r="AC18" t="str">
            <v>a</v>
          </cell>
          <cell r="AD18">
            <v>0.81</v>
          </cell>
          <cell r="AE18" t="str">
            <v>g</v>
          </cell>
          <cell r="AF18">
            <v>0.61</v>
          </cell>
          <cell r="AG18" t="str">
            <v>c</v>
          </cell>
          <cell r="AH18">
            <v>2.6</v>
          </cell>
          <cell r="AI18" t="str">
            <v>c</v>
          </cell>
          <cell r="AJ18">
            <v>0.0092</v>
          </cell>
          <cell r="AK18" t="str">
            <v>c</v>
          </cell>
          <cell r="AL18">
            <v>0.092</v>
          </cell>
          <cell r="AM18" t="str">
            <v>c</v>
          </cell>
          <cell r="AO18">
            <v>0.092</v>
          </cell>
          <cell r="AP18" t="str">
            <v>c</v>
          </cell>
          <cell r="AQ18">
            <v>0.01</v>
          </cell>
          <cell r="AR18" t="str">
            <v>c</v>
          </cell>
          <cell r="AS18">
            <v>7.8</v>
          </cell>
          <cell r="AT18" t="str">
            <v>c</v>
          </cell>
          <cell r="AU18">
            <v>0.88</v>
          </cell>
          <cell r="AV18" t="str">
            <v>c</v>
          </cell>
          <cell r="AW18">
            <v>27</v>
          </cell>
          <cell r="AX18" t="str">
            <v>s</v>
          </cell>
          <cell r="AY18">
            <v>0.7</v>
          </cell>
          <cell r="AZ18" t="str">
            <v>e</v>
          </cell>
          <cell r="BA18">
            <v>0.0001</v>
          </cell>
          <cell r="BB18" t="str">
            <v>P</v>
          </cell>
          <cell r="BC18" t="str">
            <v>B2</v>
          </cell>
        </row>
        <row r="19">
          <cell r="A19" t="str">
            <v>Benzo(a)pyrene</v>
          </cell>
          <cell r="B19">
            <v>252.3</v>
          </cell>
          <cell r="C19">
            <v>1.55E-06</v>
          </cell>
          <cell r="D19" t="str">
            <v>a</v>
          </cell>
          <cell r="E19">
            <v>5500000</v>
          </cell>
          <cell r="F19" t="str">
            <v>a</v>
          </cell>
          <cell r="G19">
            <v>33000</v>
          </cell>
          <cell r="H19">
            <v>0.043</v>
          </cell>
          <cell r="I19" t="str">
            <v>c</v>
          </cell>
          <cell r="J19">
            <v>9E-06</v>
          </cell>
          <cell r="K19" t="str">
            <v>c</v>
          </cell>
          <cell r="L19">
            <v>6.443486466599875E-05</v>
          </cell>
          <cell r="M19">
            <v>6.1108402187100055E-12</v>
          </cell>
          <cell r="N19">
            <v>0</v>
          </cell>
          <cell r="O19" t="e">
            <v>#REF!</v>
          </cell>
          <cell r="P19">
            <v>0.04</v>
          </cell>
          <cell r="Q19" t="str">
            <v>n</v>
          </cell>
          <cell r="R19">
            <v>0.04</v>
          </cell>
          <cell r="S19" t="str">
            <v>r</v>
          </cell>
          <cell r="T19">
            <v>12</v>
          </cell>
          <cell r="U19" t="str">
            <v>f</v>
          </cell>
          <cell r="V19">
            <v>3.9</v>
          </cell>
          <cell r="W19" t="str">
            <v>f</v>
          </cell>
          <cell r="X19">
            <v>0.2</v>
          </cell>
          <cell r="Y19" t="str">
            <v>OSHA (coal tar pitch)</v>
          </cell>
          <cell r="Z19">
            <v>1</v>
          </cell>
          <cell r="AA19">
            <v>0.15</v>
          </cell>
          <cell r="AB19">
            <v>6.06</v>
          </cell>
          <cell r="AC19" t="str">
            <v>a</v>
          </cell>
          <cell r="AD19">
            <v>1.2</v>
          </cell>
          <cell r="AE19" t="str">
            <v>g</v>
          </cell>
          <cell r="AF19">
            <v>0.061</v>
          </cell>
          <cell r="AG19" t="str">
            <v>c</v>
          </cell>
          <cell r="AH19">
            <v>0.26</v>
          </cell>
          <cell r="AI19" t="str">
            <v>c</v>
          </cell>
          <cell r="AJ19">
            <v>0.00092</v>
          </cell>
          <cell r="AK19" t="str">
            <v>c</v>
          </cell>
          <cell r="AL19">
            <v>0.0092</v>
          </cell>
          <cell r="AM19" t="str">
            <v>c</v>
          </cell>
          <cell r="AO19">
            <v>0.0092</v>
          </cell>
          <cell r="AP19" t="str">
            <v>c</v>
          </cell>
          <cell r="AQ19">
            <v>0.001</v>
          </cell>
          <cell r="AR19" t="str">
            <v>c</v>
          </cell>
          <cell r="AS19">
            <v>0.78</v>
          </cell>
          <cell r="AT19" t="str">
            <v>c</v>
          </cell>
          <cell r="AU19">
            <v>0.088</v>
          </cell>
          <cell r="AV19" t="str">
            <v>c</v>
          </cell>
          <cell r="AW19">
            <v>11</v>
          </cell>
          <cell r="AX19" t="str">
            <v>s</v>
          </cell>
          <cell r="AY19">
            <v>4</v>
          </cell>
          <cell r="AZ19" t="str">
            <v>e</v>
          </cell>
          <cell r="BA19">
            <v>0.0002</v>
          </cell>
          <cell r="BB19" t="str">
            <v>F</v>
          </cell>
          <cell r="BC19" t="str">
            <v>B2</v>
          </cell>
        </row>
        <row r="20">
          <cell r="A20" t="str">
            <v>Benzo(b)fluoranthene</v>
          </cell>
          <cell r="B20">
            <v>252.32</v>
          </cell>
          <cell r="C20">
            <v>1.19E-05</v>
          </cell>
          <cell r="D20" t="str">
            <v>a</v>
          </cell>
          <cell r="E20">
            <v>550000</v>
          </cell>
          <cell r="F20" t="str">
            <v>a</v>
          </cell>
          <cell r="G20">
            <v>3300</v>
          </cell>
          <cell r="H20">
            <v>0.0489589788563154</v>
          </cell>
          <cell r="I20" t="str">
            <v>d</v>
          </cell>
          <cell r="J20">
            <v>4.911882819450065E-06</v>
          </cell>
          <cell r="K20" t="str">
            <v>d</v>
          </cell>
          <cell r="L20">
            <v>0.0004946934771131518</v>
          </cell>
          <cell r="M20">
            <v>3.8964364496985244E-10</v>
          </cell>
          <cell r="N20">
            <v>0</v>
          </cell>
          <cell r="O20" t="e">
            <v>#REF!</v>
          </cell>
          <cell r="P20">
            <v>0.04</v>
          </cell>
          <cell r="Q20" t="str">
            <v>n</v>
          </cell>
          <cell r="R20">
            <v>0.04</v>
          </cell>
          <cell r="S20" t="str">
            <v>r</v>
          </cell>
          <cell r="T20">
            <v>0.73</v>
          </cell>
          <cell r="U20" t="str">
            <v>e</v>
          </cell>
          <cell r="V20">
            <v>0.61</v>
          </cell>
          <cell r="W20" t="str">
            <v>e</v>
          </cell>
          <cell r="Z20">
            <v>1</v>
          </cell>
          <cell r="AA20">
            <v>0.15</v>
          </cell>
          <cell r="AB20">
            <v>6.06</v>
          </cell>
          <cell r="AC20" t="str">
            <v>a</v>
          </cell>
          <cell r="AD20">
            <v>1.2</v>
          </cell>
          <cell r="AE20" t="str">
            <v>g</v>
          </cell>
          <cell r="AF20">
            <v>0.61</v>
          </cell>
          <cell r="AG20" t="str">
            <v>c</v>
          </cell>
          <cell r="AH20">
            <v>2.6</v>
          </cell>
          <cell r="AI20" t="str">
            <v>c</v>
          </cell>
          <cell r="AJ20">
            <v>0.0092</v>
          </cell>
          <cell r="AK20" t="str">
            <v>c</v>
          </cell>
          <cell r="AL20">
            <v>0.092</v>
          </cell>
          <cell r="AM20" t="str">
            <v>c</v>
          </cell>
          <cell r="AO20">
            <v>0.092</v>
          </cell>
          <cell r="AP20" t="str">
            <v>c</v>
          </cell>
          <cell r="AQ20">
            <v>0.01</v>
          </cell>
          <cell r="AR20" t="str">
            <v>c</v>
          </cell>
          <cell r="AS20">
            <v>7.8</v>
          </cell>
          <cell r="AT20" t="str">
            <v>c</v>
          </cell>
          <cell r="AU20">
            <v>0.88</v>
          </cell>
          <cell r="AV20" t="str">
            <v>c</v>
          </cell>
          <cell r="AW20">
            <v>23</v>
          </cell>
          <cell r="AX20" t="str">
            <v>s</v>
          </cell>
          <cell r="AY20">
            <v>4</v>
          </cell>
          <cell r="AZ20" t="str">
            <v>e</v>
          </cell>
          <cell r="BA20">
            <v>0.0002</v>
          </cell>
          <cell r="BB20" t="str">
            <v>P</v>
          </cell>
          <cell r="BC20" t="str">
            <v>B2</v>
          </cell>
        </row>
        <row r="21">
          <cell r="A21" t="str">
            <v>Benzo(g,h,i)perylene</v>
          </cell>
          <cell r="B21">
            <v>276.34</v>
          </cell>
          <cell r="C21">
            <v>5.34E-08</v>
          </cell>
          <cell r="D21" t="str">
            <v>a</v>
          </cell>
          <cell r="E21">
            <v>1600000</v>
          </cell>
          <cell r="F21" t="str">
            <v>a</v>
          </cell>
          <cell r="G21">
            <v>9600</v>
          </cell>
          <cell r="H21">
            <v>0.04678281090428669</v>
          </cell>
          <cell r="I21" t="str">
            <v>d</v>
          </cell>
          <cell r="J21">
            <v>4.6557233284948156E-06</v>
          </cell>
          <cell r="K21" t="str">
            <v>d</v>
          </cell>
          <cell r="L21">
            <v>2.2198850149447316E-06</v>
          </cell>
          <cell r="M21">
            <v>3.695753334195832E-12</v>
          </cell>
          <cell r="N21">
            <v>0</v>
          </cell>
          <cell r="O21" t="e">
            <v>#REF!</v>
          </cell>
          <cell r="P21">
            <v>0.04</v>
          </cell>
          <cell r="Q21" t="str">
            <v>n</v>
          </cell>
          <cell r="R21">
            <v>0.04</v>
          </cell>
          <cell r="S21" t="str">
            <v>r</v>
          </cell>
          <cell r="Z21">
            <v>1</v>
          </cell>
          <cell r="AA21">
            <v>0.15</v>
          </cell>
          <cell r="AB21">
            <v>6.51</v>
          </cell>
          <cell r="AC21" t="str">
            <v>a</v>
          </cell>
          <cell r="AD21">
            <v>1.6459854808321035</v>
          </cell>
          <cell r="AE21" t="str">
            <v>i</v>
          </cell>
          <cell r="AO21" t="str">
            <v/>
          </cell>
          <cell r="AP21" t="str">
            <v/>
          </cell>
          <cell r="AQ21" t="str">
            <v/>
          </cell>
          <cell r="AR21" t="str">
            <v/>
          </cell>
          <cell r="AS21" t="str">
            <v/>
          </cell>
          <cell r="AT21" t="str">
            <v/>
          </cell>
          <cell r="AU21" t="str">
            <v/>
          </cell>
          <cell r="AV21" t="str">
            <v/>
          </cell>
          <cell r="AW21" t="str">
            <v/>
          </cell>
          <cell r="AX21" t="str">
            <v/>
          </cell>
          <cell r="AY21" t="str">
            <v/>
          </cell>
          <cell r="AZ21" t="str">
            <v/>
          </cell>
          <cell r="BC21" t="str">
            <v>D</v>
          </cell>
        </row>
        <row r="22">
          <cell r="A22" t="str">
            <v>Benzo(k)fluoranthene</v>
          </cell>
          <cell r="B22">
            <v>252.32</v>
          </cell>
          <cell r="C22">
            <v>3.94E-05</v>
          </cell>
          <cell r="D22" t="str">
            <v>a</v>
          </cell>
          <cell r="E22">
            <v>550000</v>
          </cell>
          <cell r="F22" t="str">
            <v>a</v>
          </cell>
          <cell r="G22">
            <v>3300</v>
          </cell>
          <cell r="H22">
            <v>0.0489589788563154</v>
          </cell>
          <cell r="I22" t="str">
            <v>d</v>
          </cell>
          <cell r="J22">
            <v>4.911882819450065E-06</v>
          </cell>
          <cell r="K22" t="str">
            <v>d</v>
          </cell>
          <cell r="L22">
            <v>0.0016378926889292589</v>
          </cell>
          <cell r="M22">
            <v>1.2678415206525638E-09</v>
          </cell>
          <cell r="N22">
            <v>0</v>
          </cell>
          <cell r="O22" t="e">
            <v>#REF!</v>
          </cell>
          <cell r="P22">
            <v>0.04</v>
          </cell>
          <cell r="Q22" t="str">
            <v>n</v>
          </cell>
          <cell r="R22">
            <v>0.04</v>
          </cell>
          <cell r="S22" t="str">
            <v>r</v>
          </cell>
          <cell r="T22">
            <v>0.073</v>
          </cell>
          <cell r="U22" t="str">
            <v>e</v>
          </cell>
          <cell r="V22">
            <v>0.061</v>
          </cell>
          <cell r="W22" t="str">
            <v>e</v>
          </cell>
          <cell r="Z22">
            <v>1</v>
          </cell>
          <cell r="AA22">
            <v>0.15</v>
          </cell>
          <cell r="AB22">
            <v>6.06</v>
          </cell>
          <cell r="AC22" t="str">
            <v>a</v>
          </cell>
          <cell r="AD22">
            <v>1.1052181288031664</v>
          </cell>
          <cell r="AE22" t="str">
            <v>i</v>
          </cell>
          <cell r="AF22">
            <v>6.1</v>
          </cell>
          <cell r="AG22" t="str">
            <v>c</v>
          </cell>
          <cell r="AH22">
            <v>26</v>
          </cell>
          <cell r="AI22" t="str">
            <v>c</v>
          </cell>
          <cell r="AJ22">
            <v>0.092</v>
          </cell>
          <cell r="AK22" t="str">
            <v>c</v>
          </cell>
          <cell r="AL22">
            <v>0.92</v>
          </cell>
          <cell r="AM22" t="str">
            <v>c</v>
          </cell>
          <cell r="AO22">
            <v>0.92</v>
          </cell>
          <cell r="AP22" t="str">
            <v>c</v>
          </cell>
          <cell r="AQ22">
            <v>0.1</v>
          </cell>
          <cell r="AR22" t="str">
            <v>c</v>
          </cell>
          <cell r="AS22">
            <v>78</v>
          </cell>
          <cell r="AT22" t="str">
            <v>c</v>
          </cell>
          <cell r="AU22">
            <v>8.8</v>
          </cell>
          <cell r="AV22" t="str">
            <v>c</v>
          </cell>
          <cell r="AW22" t="str">
            <v/>
          </cell>
          <cell r="AX22" t="str">
            <v/>
          </cell>
          <cell r="AY22">
            <v>4</v>
          </cell>
          <cell r="AZ22" t="str">
            <v>e</v>
          </cell>
          <cell r="BA22">
            <v>0.0002</v>
          </cell>
          <cell r="BB22" t="str">
            <v>P</v>
          </cell>
          <cell r="BC22" t="str">
            <v>B2</v>
          </cell>
        </row>
        <row r="23">
          <cell r="A23" t="str">
            <v>Butylbenzylphthalate</v>
          </cell>
          <cell r="B23">
            <v>312.37</v>
          </cell>
          <cell r="C23">
            <v>1.3E-06</v>
          </cell>
          <cell r="D23" t="str">
            <v>b</v>
          </cell>
          <cell r="E23">
            <v>153.1</v>
          </cell>
          <cell r="F23" t="str">
            <v>b</v>
          </cell>
          <cell r="G23">
            <v>0.9186</v>
          </cell>
          <cell r="H23">
            <v>0.04400211282822988</v>
          </cell>
          <cell r="I23" t="str">
            <v>d</v>
          </cell>
          <cell r="J23">
            <v>4.3314899052116905E-06</v>
          </cell>
          <cell r="K23" t="str">
            <v>d</v>
          </cell>
          <cell r="L23">
            <v>5.4042144558579607E-05</v>
          </cell>
          <cell r="M23">
            <v>1.483765391598453E-07</v>
          </cell>
          <cell r="N23">
            <v>0</v>
          </cell>
          <cell r="O23" t="e">
            <v>#REF!</v>
          </cell>
          <cell r="P23">
            <v>0.2</v>
          </cell>
          <cell r="Q23" t="str">
            <v>a</v>
          </cell>
          <cell r="Z23">
            <v>1</v>
          </cell>
          <cell r="AA23">
            <v>0.1</v>
          </cell>
          <cell r="AF23">
            <v>13000</v>
          </cell>
          <cell r="AG23" t="str">
            <v>n</v>
          </cell>
          <cell r="AH23">
            <v>100000</v>
          </cell>
          <cell r="AI23" t="str">
            <v>m</v>
          </cell>
          <cell r="AJ23">
            <v>730</v>
          </cell>
          <cell r="AK23" t="str">
            <v>n</v>
          </cell>
          <cell r="AL23">
            <v>7300</v>
          </cell>
          <cell r="AM23" t="str">
            <v>n</v>
          </cell>
          <cell r="AO23">
            <v>7300</v>
          </cell>
          <cell r="AP23" t="str">
            <v>n</v>
          </cell>
          <cell r="AQ23">
            <v>730</v>
          </cell>
          <cell r="AR23" t="str">
            <v>n</v>
          </cell>
          <cell r="AS23">
            <v>410000</v>
          </cell>
          <cell r="AT23" t="str">
            <v>n</v>
          </cell>
          <cell r="AU23">
            <v>16000</v>
          </cell>
          <cell r="AV23" t="str">
            <v>n</v>
          </cell>
          <cell r="AW23">
            <v>530</v>
          </cell>
          <cell r="AX23" t="str">
            <v>e</v>
          </cell>
          <cell r="AY23">
            <v>68</v>
          </cell>
          <cell r="AZ23" t="str">
            <v>e</v>
          </cell>
          <cell r="BA23">
            <v>0.1</v>
          </cell>
          <cell r="BB23" t="str">
            <v>P</v>
          </cell>
          <cell r="BC23" t="str">
            <v>C</v>
          </cell>
        </row>
        <row r="24">
          <cell r="A24" t="str">
            <v>Beryllium</v>
          </cell>
          <cell r="M24" t="str">
            <v/>
          </cell>
          <cell r="P24">
            <v>0.005</v>
          </cell>
          <cell r="Q24" t="str">
            <v>a</v>
          </cell>
          <cell r="T24">
            <v>4.3</v>
          </cell>
          <cell r="U24" t="str">
            <v>a</v>
          </cell>
          <cell r="V24">
            <v>8.4</v>
          </cell>
          <cell r="W24" t="str">
            <v>a</v>
          </cell>
          <cell r="X24">
            <v>0.002</v>
          </cell>
          <cell r="Y24" t="str">
            <v>OSHA</v>
          </cell>
          <cell r="Z24">
            <v>1</v>
          </cell>
          <cell r="AA24">
            <v>0.01</v>
          </cell>
          <cell r="AO24">
            <v>0.016</v>
          </cell>
          <cell r="AP24" t="str">
            <v>c</v>
          </cell>
          <cell r="AQ24">
            <v>0.00075</v>
          </cell>
          <cell r="AR24" t="str">
            <v>c</v>
          </cell>
          <cell r="AS24">
            <v>1.3</v>
          </cell>
          <cell r="AT24" t="str">
            <v>c</v>
          </cell>
          <cell r="AU24">
            <v>0.15</v>
          </cell>
          <cell r="AV24" t="str">
            <v>c</v>
          </cell>
          <cell r="AW24">
            <v>690</v>
          </cell>
          <cell r="AX24" t="str">
            <v>e</v>
          </cell>
          <cell r="AY24">
            <v>180</v>
          </cell>
          <cell r="AZ24" t="str">
            <v>e</v>
          </cell>
          <cell r="BA24">
            <v>0.004</v>
          </cell>
          <cell r="BB24" t="str">
            <v>F</v>
          </cell>
          <cell r="BC24" t="str">
            <v>B2</v>
          </cell>
        </row>
        <row r="25">
          <cell r="A25" t="str">
            <v>Delta BHC</v>
          </cell>
          <cell r="B25">
            <v>290.83</v>
          </cell>
          <cell r="C25">
            <v>2.07E-07</v>
          </cell>
          <cell r="D25" t="str">
            <v>a</v>
          </cell>
          <cell r="E25">
            <v>6600</v>
          </cell>
          <cell r="F25" t="str">
            <v>a</v>
          </cell>
          <cell r="G25">
            <v>39.6</v>
          </cell>
          <cell r="H25">
            <v>0.0456024932193522</v>
          </cell>
          <cell r="I25" t="str">
            <v>d</v>
          </cell>
          <cell r="J25">
            <v>4.5176652134341305E-06</v>
          </cell>
          <cell r="K25" t="str">
            <v>d</v>
          </cell>
          <cell r="L25">
            <v>8.60517224894306E-06</v>
          </cell>
          <cell r="M25">
            <v>1.2475810737459533E-09</v>
          </cell>
          <cell r="N25">
            <v>0</v>
          </cell>
          <cell r="O25" t="e">
            <v>#REF!</v>
          </cell>
          <cell r="Z25">
            <v>1</v>
          </cell>
          <cell r="AA25">
            <v>0.1</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row>
        <row r="26">
          <cell r="A26" t="str">
            <v>Gamma BHC</v>
          </cell>
          <cell r="B26">
            <v>290.83</v>
          </cell>
          <cell r="C26">
            <v>7.85E-06</v>
          </cell>
          <cell r="D26" t="str">
            <v>a</v>
          </cell>
          <cell r="E26">
            <v>1080</v>
          </cell>
          <cell r="F26" t="str">
            <v>a</v>
          </cell>
          <cell r="G26">
            <v>6.48</v>
          </cell>
          <cell r="H26">
            <v>0.0456024932193522</v>
          </cell>
          <cell r="I26" t="str">
            <v>g</v>
          </cell>
          <cell r="J26">
            <v>4.5176652134341305E-06</v>
          </cell>
          <cell r="K26" t="str">
            <v>g</v>
          </cell>
          <cell r="L26">
            <v>0.00032633141137296143</v>
          </cell>
          <cell r="M26">
            <v>1.2154607575747433E-07</v>
          </cell>
          <cell r="N26">
            <v>0</v>
          </cell>
          <cell r="O26" t="e">
            <v>#REF!</v>
          </cell>
          <cell r="P26">
            <v>0.0003</v>
          </cell>
          <cell r="Q26" t="str">
            <v>a</v>
          </cell>
          <cell r="T26">
            <v>1.3</v>
          </cell>
          <cell r="U26" t="str">
            <v>b</v>
          </cell>
          <cell r="Z26">
            <v>1</v>
          </cell>
          <cell r="AA26">
            <v>0.1</v>
          </cell>
          <cell r="AO26">
            <v>0.052</v>
          </cell>
          <cell r="AP26" t="str">
            <v>c</v>
          </cell>
          <cell r="AQ26">
            <v>0.0048</v>
          </cell>
          <cell r="AR26" t="str">
            <v>c</v>
          </cell>
          <cell r="AS26">
            <v>4.4</v>
          </cell>
          <cell r="AT26" t="str">
            <v>c</v>
          </cell>
          <cell r="AU26">
            <v>0.49</v>
          </cell>
          <cell r="AV26" t="str">
            <v>c</v>
          </cell>
          <cell r="AW26">
            <v>4.2</v>
          </cell>
          <cell r="AX26" t="str">
            <v>c</v>
          </cell>
          <cell r="AY26">
            <v>0.006</v>
          </cell>
          <cell r="AZ26" t="str">
            <v>e</v>
          </cell>
        </row>
        <row r="27">
          <cell r="A27" t="str">
            <v>Bis(2-ethylhexyl)phthalate</v>
          </cell>
          <cell r="B27">
            <v>390.57</v>
          </cell>
          <cell r="C27">
            <v>1.1E-05</v>
          </cell>
          <cell r="D27" t="str">
            <v>b</v>
          </cell>
          <cell r="E27">
            <v>100000</v>
          </cell>
          <cell r="F27" t="str">
            <v>b</v>
          </cell>
          <cell r="G27">
            <v>600</v>
          </cell>
          <cell r="H27">
            <v>0.0351</v>
          </cell>
          <cell r="I27" t="str">
            <v>c</v>
          </cell>
          <cell r="J27">
            <v>3.66E-06</v>
          </cell>
          <cell r="K27" t="str">
            <v>c</v>
          </cell>
          <cell r="L27">
            <v>0.00045727968472644275</v>
          </cell>
          <cell r="M27">
            <v>1.4243724960132265E-09</v>
          </cell>
          <cell r="N27">
            <v>0</v>
          </cell>
          <cell r="O27" t="e">
            <v>#REF!</v>
          </cell>
          <cell r="P27">
            <v>0.02</v>
          </cell>
          <cell r="Q27" t="str">
            <v>a</v>
          </cell>
          <cell r="T27">
            <v>0.014</v>
          </cell>
          <cell r="U27" t="str">
            <v>a</v>
          </cell>
          <cell r="Z27">
            <v>1</v>
          </cell>
          <cell r="AA27">
            <v>0.1</v>
          </cell>
          <cell r="AF27">
            <v>32</v>
          </cell>
          <cell r="AG27" t="str">
            <v>c</v>
          </cell>
          <cell r="AH27">
            <v>140</v>
          </cell>
          <cell r="AI27" t="str">
            <v>c</v>
          </cell>
          <cell r="AJ27">
            <v>0.48</v>
          </cell>
          <cell r="AK27" t="str">
            <v>c</v>
          </cell>
          <cell r="AL27">
            <v>4.8</v>
          </cell>
          <cell r="AM27" t="str">
            <v>c</v>
          </cell>
          <cell r="AO27">
            <v>4.8</v>
          </cell>
          <cell r="AP27" t="str">
            <v>c</v>
          </cell>
          <cell r="AQ27">
            <v>0.45</v>
          </cell>
          <cell r="AR27" t="str">
            <v>c</v>
          </cell>
          <cell r="AS27">
            <v>410</v>
          </cell>
          <cell r="AT27" t="str">
            <v>c</v>
          </cell>
          <cell r="AU27">
            <v>46</v>
          </cell>
          <cell r="AV27" t="str">
            <v>c</v>
          </cell>
          <cell r="AW27">
            <v>210</v>
          </cell>
          <cell r="AX27" t="str">
            <v>e</v>
          </cell>
          <cell r="AY27">
            <v>11</v>
          </cell>
          <cell r="AZ27" t="str">
            <v>e</v>
          </cell>
          <cell r="BC27" t="str">
            <v>B2</v>
          </cell>
        </row>
        <row r="28">
          <cell r="A28" t="str">
            <v>Bromodichloromethane</v>
          </cell>
          <cell r="B28">
            <v>163.8</v>
          </cell>
          <cell r="C28">
            <v>0.205</v>
          </cell>
          <cell r="E28">
            <v>61.66</v>
          </cell>
          <cell r="G28">
            <v>0.36996</v>
          </cell>
          <cell r="H28">
            <v>0.06076468352873043</v>
          </cell>
          <cell r="I28" t="str">
            <v>d</v>
          </cell>
          <cell r="J28">
            <v>6.3352921795966795E-06</v>
          </cell>
          <cell r="K28" t="str">
            <v>d</v>
          </cell>
          <cell r="L28">
            <v>8.522030488083706</v>
          </cell>
          <cell r="M28">
            <v>0.01301179641268285</v>
          </cell>
          <cell r="N28">
            <v>0</v>
          </cell>
          <cell r="O28" t="e">
            <v>#REF!</v>
          </cell>
          <cell r="P28">
            <v>0.02</v>
          </cell>
          <cell r="Q28" t="str">
            <v>a</v>
          </cell>
          <cell r="T28">
            <v>0.062</v>
          </cell>
          <cell r="U28" t="str">
            <v>a</v>
          </cell>
          <cell r="Z28">
            <v>1</v>
          </cell>
          <cell r="AA28">
            <v>0.1</v>
          </cell>
          <cell r="AD28">
            <v>0.0058</v>
          </cell>
          <cell r="AE28" t="str">
            <v>g</v>
          </cell>
          <cell r="AF28">
            <v>1.4</v>
          </cell>
          <cell r="AG28" t="str">
            <v>c</v>
          </cell>
          <cell r="AH28">
            <v>3.4</v>
          </cell>
          <cell r="AI28" t="str">
            <v>c</v>
          </cell>
          <cell r="AJ28">
            <v>0.11</v>
          </cell>
          <cell r="AK28" t="str">
            <v>c</v>
          </cell>
          <cell r="AL28">
            <v>0.18</v>
          </cell>
          <cell r="AM28" t="str">
            <v>c</v>
          </cell>
          <cell r="AO28">
            <v>0.17</v>
          </cell>
          <cell r="AP28" t="str">
            <v>c</v>
          </cell>
          <cell r="AQ28">
            <v>0.1</v>
          </cell>
          <cell r="AR28" t="str">
            <v>c</v>
          </cell>
          <cell r="AS28">
            <v>92</v>
          </cell>
          <cell r="AT28" t="str">
            <v>c</v>
          </cell>
          <cell r="AU28">
            <v>10</v>
          </cell>
          <cell r="AV28" t="str">
            <v>c</v>
          </cell>
          <cell r="AW28">
            <v>1800</v>
          </cell>
          <cell r="AX28" t="str">
            <v>e</v>
          </cell>
          <cell r="AY28">
            <v>0.3</v>
          </cell>
          <cell r="AZ28" t="str">
            <v>e</v>
          </cell>
          <cell r="BA28">
            <v>0.08</v>
          </cell>
          <cell r="BB28" t="str">
            <v>T*</v>
          </cell>
          <cell r="BC28" t="str">
            <v>B2</v>
          </cell>
        </row>
        <row r="29">
          <cell r="A29" t="str">
            <v>Bromoform</v>
          </cell>
          <cell r="B29">
            <v>252.77</v>
          </cell>
          <cell r="C29">
            <v>0.000584</v>
          </cell>
          <cell r="E29">
            <v>180</v>
          </cell>
          <cell r="G29">
            <v>1.08</v>
          </cell>
          <cell r="H29">
            <v>0.04891537923062585</v>
          </cell>
          <cell r="I29" t="str">
            <v>d</v>
          </cell>
          <cell r="J29">
            <v>4.906730423066022E-06</v>
          </cell>
          <cell r="K29" t="str">
            <v>d</v>
          </cell>
          <cell r="L29">
            <v>0.024277394170931145</v>
          </cell>
          <cell r="M29">
            <v>5.1938577599996007E-05</v>
          </cell>
          <cell r="N29">
            <v>0</v>
          </cell>
          <cell r="O29" t="e">
            <v>#REF!</v>
          </cell>
          <cell r="P29">
            <v>0.02</v>
          </cell>
          <cell r="Q29" t="str">
            <v>a</v>
          </cell>
          <cell r="T29">
            <v>0.0079</v>
          </cell>
          <cell r="U29" t="str">
            <v>a</v>
          </cell>
          <cell r="V29">
            <v>0.00385</v>
          </cell>
          <cell r="W29" t="str">
            <v>a</v>
          </cell>
          <cell r="X29">
            <v>5</v>
          </cell>
          <cell r="Y29" t="str">
            <v>OSHA</v>
          </cell>
          <cell r="Z29">
            <v>1</v>
          </cell>
          <cell r="AA29">
            <v>0.1</v>
          </cell>
          <cell r="AD29">
            <v>0.0026</v>
          </cell>
          <cell r="AE29" t="str">
            <v>g</v>
          </cell>
          <cell r="AF29">
            <v>56</v>
          </cell>
          <cell r="AG29" t="str">
            <v>c</v>
          </cell>
          <cell r="AH29">
            <v>240</v>
          </cell>
          <cell r="AI29" t="str">
            <v>c</v>
          </cell>
          <cell r="AJ29">
            <v>1.7</v>
          </cell>
          <cell r="AK29" t="str">
            <v>c</v>
          </cell>
          <cell r="AL29">
            <v>8.5</v>
          </cell>
          <cell r="AM29" t="str">
            <v>c</v>
          </cell>
          <cell r="AO29">
            <v>2.4</v>
          </cell>
          <cell r="AP29" t="str">
            <v>c</v>
          </cell>
          <cell r="AQ29">
            <v>1.6</v>
          </cell>
          <cell r="AR29" t="str">
            <v>c</v>
          </cell>
          <cell r="AS29">
            <v>720</v>
          </cell>
          <cell r="AT29" t="str">
            <v>c</v>
          </cell>
          <cell r="AU29">
            <v>81</v>
          </cell>
          <cell r="AV29" t="str">
            <v>c</v>
          </cell>
          <cell r="AW29">
            <v>46</v>
          </cell>
          <cell r="AX29" t="str">
            <v>e</v>
          </cell>
          <cell r="AY29">
            <v>0.5</v>
          </cell>
          <cell r="AZ29" t="str">
            <v>e</v>
          </cell>
          <cell r="BA29">
            <v>0.08</v>
          </cell>
          <cell r="BB29" t="str">
            <v>T*</v>
          </cell>
          <cell r="BC29" t="str">
            <v>B2</v>
          </cell>
        </row>
        <row r="30">
          <cell r="A30" t="str">
            <v>Bromomethane</v>
          </cell>
          <cell r="M30" t="str">
            <v/>
          </cell>
          <cell r="P30">
            <v>0.0014</v>
          </cell>
          <cell r="Q30" t="str">
            <v>a</v>
          </cell>
          <cell r="R30">
            <v>0.00143</v>
          </cell>
          <cell r="S30" t="str">
            <v>a</v>
          </cell>
          <cell r="Z30">
            <v>1</v>
          </cell>
          <cell r="AA30">
            <v>0.01</v>
          </cell>
          <cell r="AD30">
            <v>0.0035</v>
          </cell>
          <cell r="AE30" t="str">
            <v>g</v>
          </cell>
          <cell r="AO30">
            <v>8.7</v>
          </cell>
          <cell r="AP30" t="str">
            <v>n</v>
          </cell>
          <cell r="AQ30">
            <v>5.2</v>
          </cell>
          <cell r="AR30" t="str">
            <v>n</v>
          </cell>
          <cell r="AS30">
            <v>2900</v>
          </cell>
          <cell r="AT30" t="str">
            <v>n</v>
          </cell>
          <cell r="AU30">
            <v>110</v>
          </cell>
          <cell r="AV30" t="str">
            <v>n</v>
          </cell>
          <cell r="AW30">
            <v>2</v>
          </cell>
          <cell r="AX30" t="str">
            <v>e</v>
          </cell>
          <cell r="AY30">
            <v>0.1</v>
          </cell>
          <cell r="AZ30" t="str">
            <v>e</v>
          </cell>
          <cell r="BB30" t="str">
            <v>T</v>
          </cell>
          <cell r="BC30" t="str">
            <v>D</v>
          </cell>
        </row>
        <row r="31">
          <cell r="A31" t="str">
            <v>Butylbenzene</v>
          </cell>
          <cell r="B31">
            <v>134.22</v>
          </cell>
          <cell r="C31">
            <v>0.0125</v>
          </cell>
          <cell r="D31" t="str">
            <v>b</v>
          </cell>
          <cell r="E31">
            <v>2511.89</v>
          </cell>
          <cell r="F31" t="str">
            <v>b</v>
          </cell>
          <cell r="G31">
            <v>15.07134</v>
          </cell>
          <cell r="H31">
            <v>0.0671273606738386</v>
          </cell>
          <cell r="I31" t="str">
            <v>d</v>
          </cell>
          <cell r="J31">
            <v>7.1238240364179335E-06</v>
          </cell>
          <cell r="K31" t="str">
            <v>d</v>
          </cell>
          <cell r="L31">
            <v>0.5196360053709578</v>
          </cell>
          <cell r="M31">
            <v>0.00011829962387017507</v>
          </cell>
          <cell r="N31">
            <v>0</v>
          </cell>
          <cell r="O31" t="e">
            <v>#REF!</v>
          </cell>
          <cell r="P31">
            <v>0.01</v>
          </cell>
          <cell r="Q31" t="str">
            <v>e</v>
          </cell>
          <cell r="Z31">
            <v>1</v>
          </cell>
          <cell r="AA31">
            <v>0.1</v>
          </cell>
          <cell r="AO31">
            <v>61</v>
          </cell>
          <cell r="AP31" t="str">
            <v>n</v>
          </cell>
          <cell r="AQ31">
            <v>37</v>
          </cell>
          <cell r="AR31" t="str">
            <v>n</v>
          </cell>
          <cell r="AS31">
            <v>20000</v>
          </cell>
          <cell r="AT31" t="str">
            <v>n</v>
          </cell>
          <cell r="AU31">
            <v>780</v>
          </cell>
          <cell r="AV31" t="str">
            <v>n</v>
          </cell>
          <cell r="AW31">
            <v>80</v>
          </cell>
          <cell r="AX31" t="str">
            <v>s</v>
          </cell>
          <cell r="AY31">
            <v>0.27</v>
          </cell>
          <cell r="AZ31" t="str">
            <v>m</v>
          </cell>
        </row>
        <row r="32">
          <cell r="A32" t="str">
            <v>Cadmium</v>
          </cell>
          <cell r="M32" t="str">
            <v/>
          </cell>
          <cell r="P32">
            <v>0.0005</v>
          </cell>
          <cell r="Q32" t="str">
            <v>a</v>
          </cell>
          <cell r="R32">
            <v>5.71E-05</v>
          </cell>
          <cell r="S32" t="str">
            <v>e</v>
          </cell>
          <cell r="V32">
            <v>6.3</v>
          </cell>
          <cell r="W32" t="str">
            <v>a</v>
          </cell>
          <cell r="X32">
            <v>0.1</v>
          </cell>
          <cell r="Y32" t="str">
            <v>OSHA (fume)</v>
          </cell>
          <cell r="Z32">
            <v>1</v>
          </cell>
          <cell r="AA32">
            <v>0.01</v>
          </cell>
          <cell r="AF32">
            <v>38</v>
          </cell>
          <cell r="AG32" t="str">
            <v>n</v>
          </cell>
          <cell r="AH32">
            <v>850</v>
          </cell>
          <cell r="AI32" t="str">
            <v>n</v>
          </cell>
          <cell r="AJ32">
            <v>0.0011</v>
          </cell>
          <cell r="AK32" t="str">
            <v>c</v>
          </cell>
          <cell r="AL32">
            <v>18</v>
          </cell>
          <cell r="AM32" t="str">
            <v>n</v>
          </cell>
          <cell r="AO32">
            <v>18</v>
          </cell>
          <cell r="AP32" t="str">
            <v>n</v>
          </cell>
          <cell r="AQ32">
            <v>0.00099</v>
          </cell>
          <cell r="AR32" t="str">
            <v>c</v>
          </cell>
          <cell r="AS32">
            <v>1000</v>
          </cell>
          <cell r="AT32" t="str">
            <v>n</v>
          </cell>
          <cell r="AU32">
            <v>39</v>
          </cell>
          <cell r="AV32" t="str">
            <v>n</v>
          </cell>
          <cell r="AW32">
            <v>920</v>
          </cell>
          <cell r="AX32" t="str">
            <v>e</v>
          </cell>
          <cell r="AY32">
            <v>6</v>
          </cell>
          <cell r="AZ32" t="str">
            <v>e</v>
          </cell>
          <cell r="BA32">
            <v>0.005</v>
          </cell>
          <cell r="BB32" t="str">
            <v>F</v>
          </cell>
          <cell r="BC32" t="str">
            <v>B1</v>
          </cell>
        </row>
        <row r="33">
          <cell r="A33" t="str">
            <v>Carbazole</v>
          </cell>
          <cell r="B33">
            <v>167.2</v>
          </cell>
          <cell r="M33" t="str">
            <v/>
          </cell>
          <cell r="T33">
            <v>0.02</v>
          </cell>
          <cell r="U33" t="str">
            <v>b</v>
          </cell>
          <cell r="Z33">
            <v>1</v>
          </cell>
          <cell r="AA33">
            <v>0.01</v>
          </cell>
          <cell r="AO33">
            <v>3.4</v>
          </cell>
          <cell r="AP33" t="str">
            <v>c</v>
          </cell>
          <cell r="AQ33">
            <v>0.31</v>
          </cell>
          <cell r="AR33" t="str">
            <v>c</v>
          </cell>
          <cell r="AS33">
            <v>290</v>
          </cell>
          <cell r="AT33" t="str">
            <v>c</v>
          </cell>
          <cell r="AU33">
            <v>32</v>
          </cell>
          <cell r="AV33" t="str">
            <v>c</v>
          </cell>
          <cell r="AW33">
            <v>11</v>
          </cell>
          <cell r="AX33" t="str">
            <v>s</v>
          </cell>
          <cell r="AY33">
            <v>0.5</v>
          </cell>
          <cell r="AZ33" t="str">
            <v>e</v>
          </cell>
        </row>
        <row r="34">
          <cell r="A34" t="str">
            <v>Carbon Disulfide</v>
          </cell>
          <cell r="B34">
            <v>76.1</v>
          </cell>
          <cell r="C34">
            <v>0.0123</v>
          </cell>
          <cell r="D34" t="str">
            <v>a</v>
          </cell>
          <cell r="E34">
            <v>54</v>
          </cell>
          <cell r="F34" t="str">
            <v>a</v>
          </cell>
          <cell r="G34">
            <v>0.324</v>
          </cell>
          <cell r="H34">
            <v>0.104</v>
          </cell>
          <cell r="I34" t="str">
            <v>c</v>
          </cell>
          <cell r="J34">
            <v>1E-05</v>
          </cell>
          <cell r="K34" t="str">
            <v>c</v>
          </cell>
          <cell r="L34">
            <v>0.5113218292850223</v>
          </cell>
          <cell r="M34">
            <v>0.005301052582847838</v>
          </cell>
          <cell r="N34">
            <v>0</v>
          </cell>
          <cell r="O34" t="e">
            <v>#REF!</v>
          </cell>
          <cell r="P34">
            <v>0.1</v>
          </cell>
          <cell r="Q34" t="str">
            <v>a</v>
          </cell>
          <cell r="R34">
            <v>0.2</v>
          </cell>
          <cell r="S34" t="str">
            <v>a</v>
          </cell>
          <cell r="X34">
            <v>62.24948875255624</v>
          </cell>
          <cell r="Y34" t="str">
            <v>OSHA</v>
          </cell>
          <cell r="Z34">
            <v>1</v>
          </cell>
          <cell r="AA34">
            <v>0.1</v>
          </cell>
          <cell r="AB34">
            <v>2</v>
          </cell>
          <cell r="AC34" t="str">
            <v>a</v>
          </cell>
          <cell r="AD34">
            <v>0.024</v>
          </cell>
          <cell r="AE34" t="str">
            <v>g</v>
          </cell>
          <cell r="AF34">
            <v>16</v>
          </cell>
          <cell r="AG34" t="str">
            <v>n</v>
          </cell>
          <cell r="AH34">
            <v>52</v>
          </cell>
          <cell r="AI34" t="str">
            <v>n</v>
          </cell>
          <cell r="AJ34">
            <v>10</v>
          </cell>
          <cell r="AK34" t="str">
            <v>n</v>
          </cell>
          <cell r="AL34">
            <v>21</v>
          </cell>
          <cell r="AM34" t="str">
            <v>n</v>
          </cell>
          <cell r="AO34">
            <v>1000</v>
          </cell>
          <cell r="AP34" t="str">
            <v>n</v>
          </cell>
          <cell r="AQ34">
            <v>730</v>
          </cell>
          <cell r="AR34" t="str">
            <v>n</v>
          </cell>
          <cell r="AS34">
            <v>200000</v>
          </cell>
          <cell r="AT34" t="str">
            <v>n</v>
          </cell>
          <cell r="AU34">
            <v>7800</v>
          </cell>
          <cell r="AV34" t="str">
            <v>n</v>
          </cell>
          <cell r="AW34">
            <v>11</v>
          </cell>
          <cell r="AX34" t="str">
            <v>e</v>
          </cell>
          <cell r="AY34">
            <v>14</v>
          </cell>
          <cell r="AZ34" t="str">
            <v>e</v>
          </cell>
        </row>
        <row r="35">
          <cell r="A35" t="str">
            <v>Carbon Tetrachloride</v>
          </cell>
          <cell r="B35">
            <v>153.8</v>
          </cell>
          <cell r="C35">
            <v>0.0241</v>
          </cell>
          <cell r="D35" t="str">
            <v>a</v>
          </cell>
          <cell r="E35">
            <v>110</v>
          </cell>
          <cell r="F35" t="str">
            <v>a</v>
          </cell>
          <cell r="G35">
            <v>0.66</v>
          </cell>
          <cell r="H35">
            <v>0.078</v>
          </cell>
          <cell r="I35" t="str">
            <v>c</v>
          </cell>
          <cell r="J35">
            <v>8.6E-06</v>
          </cell>
          <cell r="K35" t="str">
            <v>c</v>
          </cell>
          <cell r="L35">
            <v>1.0018582183552065</v>
          </cell>
          <cell r="M35">
            <v>0.004272832985080916</v>
          </cell>
          <cell r="N35">
            <v>0</v>
          </cell>
          <cell r="O35" t="e">
            <v>#REF!</v>
          </cell>
          <cell r="P35">
            <v>0.0007</v>
          </cell>
          <cell r="Q35" t="str">
            <v>a</v>
          </cell>
          <cell r="R35">
            <v>0.000571</v>
          </cell>
          <cell r="S35" t="str">
            <v>e</v>
          </cell>
          <cell r="T35">
            <v>0.13</v>
          </cell>
          <cell r="U35" t="str">
            <v>a</v>
          </cell>
          <cell r="V35">
            <v>0.0525</v>
          </cell>
          <cell r="W35" t="str">
            <v>a</v>
          </cell>
          <cell r="X35">
            <v>62.9038854805726</v>
          </cell>
          <cell r="Y35" t="str">
            <v>OSHA</v>
          </cell>
          <cell r="Z35">
            <v>1</v>
          </cell>
          <cell r="AA35">
            <v>0.1</v>
          </cell>
          <cell r="AB35">
            <v>2.64</v>
          </cell>
          <cell r="AC35" t="str">
            <v>a</v>
          </cell>
          <cell r="AD35">
            <v>0.022</v>
          </cell>
          <cell r="AE35" t="str">
            <v>g</v>
          </cell>
          <cell r="AF35">
            <v>0.47</v>
          </cell>
          <cell r="AG35" t="str">
            <v>c</v>
          </cell>
          <cell r="AH35">
            <v>1.1</v>
          </cell>
          <cell r="AI35" t="str">
            <v>c</v>
          </cell>
          <cell r="AJ35">
            <v>0.13</v>
          </cell>
          <cell r="AK35" t="str">
            <v>c</v>
          </cell>
          <cell r="AL35">
            <v>0.17</v>
          </cell>
          <cell r="AM35" t="str">
            <v>c</v>
          </cell>
          <cell r="AO35">
            <v>0.16</v>
          </cell>
          <cell r="AP35" t="str">
            <v>c</v>
          </cell>
          <cell r="AQ35">
            <v>0.12</v>
          </cell>
          <cell r="AR35" t="str">
            <v>c</v>
          </cell>
          <cell r="AS35">
            <v>44</v>
          </cell>
          <cell r="AT35" t="str">
            <v>c</v>
          </cell>
          <cell r="AU35">
            <v>4.9</v>
          </cell>
          <cell r="AV35" t="str">
            <v>c</v>
          </cell>
          <cell r="AW35">
            <v>0.2</v>
          </cell>
          <cell r="AX35" t="str">
            <v>e</v>
          </cell>
          <cell r="AY35">
            <v>0.03</v>
          </cell>
          <cell r="AZ35" t="str">
            <v>e</v>
          </cell>
          <cell r="BA35">
            <v>0.005</v>
          </cell>
          <cell r="BB35" t="str">
            <v>F</v>
          </cell>
          <cell r="BC35" t="str">
            <v>B2</v>
          </cell>
        </row>
        <row r="36">
          <cell r="A36" t="str">
            <v>alpha-Chlordane</v>
          </cell>
          <cell r="B36">
            <v>409.78</v>
          </cell>
          <cell r="C36">
            <v>4.8E-05</v>
          </cell>
          <cell r="D36" t="str">
            <v>b</v>
          </cell>
          <cell r="E36">
            <v>229086.77</v>
          </cell>
          <cell r="F36" t="str">
            <v>b</v>
          </cell>
          <cell r="G36">
            <v>1374.52062</v>
          </cell>
          <cell r="H36">
            <v>0.03841782819419609</v>
          </cell>
          <cell r="I36" t="str">
            <v>d</v>
          </cell>
          <cell r="J36">
            <v>3.6915192555919903E-06</v>
          </cell>
          <cell r="K36" t="str">
            <v>d</v>
          </cell>
          <cell r="L36">
            <v>0.0019954022606244776</v>
          </cell>
          <cell r="M36">
            <v>2.9050200026461495E-09</v>
          </cell>
          <cell r="N36">
            <v>0</v>
          </cell>
          <cell r="O36" t="e">
            <v>#REF!</v>
          </cell>
          <cell r="P36">
            <v>6E-05</v>
          </cell>
          <cell r="Q36" t="str">
            <v>a</v>
          </cell>
          <cell r="T36">
            <v>1.3</v>
          </cell>
          <cell r="U36" t="str">
            <v>a</v>
          </cell>
          <cell r="V36">
            <v>1.29</v>
          </cell>
          <cell r="W36" t="str">
            <v>a</v>
          </cell>
          <cell r="X36">
            <v>0.5</v>
          </cell>
          <cell r="Y36" t="str">
            <v>OSHA</v>
          </cell>
          <cell r="Z36">
            <v>1</v>
          </cell>
          <cell r="AA36">
            <v>0.1</v>
          </cell>
          <cell r="AD36">
            <v>0.052</v>
          </cell>
          <cell r="AE36" t="str">
            <v>g</v>
          </cell>
          <cell r="AO36">
            <v>0.052</v>
          </cell>
          <cell r="AP36" t="str">
            <v>c</v>
          </cell>
          <cell r="AQ36">
            <v>0.0049</v>
          </cell>
          <cell r="AR36" t="str">
            <v>c</v>
          </cell>
          <cell r="AS36">
            <v>4.4</v>
          </cell>
          <cell r="AT36" t="str">
            <v>c</v>
          </cell>
          <cell r="AU36">
            <v>0.49</v>
          </cell>
          <cell r="AV36" t="str">
            <v>c</v>
          </cell>
          <cell r="AW36">
            <v>10</v>
          </cell>
          <cell r="AX36" t="str">
            <v>e</v>
          </cell>
          <cell r="AY36">
            <v>2</v>
          </cell>
          <cell r="AZ36" t="str">
            <v>e</v>
          </cell>
          <cell r="BA36">
            <v>0.002</v>
          </cell>
          <cell r="BB36" t="str">
            <v>F</v>
          </cell>
          <cell r="BC36" t="str">
            <v>B2</v>
          </cell>
        </row>
        <row r="37">
          <cell r="A37" t="str">
            <v>gamma-Chlordane</v>
          </cell>
          <cell r="B37">
            <v>409.78</v>
          </cell>
          <cell r="C37">
            <v>4.8E-05</v>
          </cell>
          <cell r="D37" t="str">
            <v>b</v>
          </cell>
          <cell r="E37">
            <v>229086.77</v>
          </cell>
          <cell r="F37" t="str">
            <v>b</v>
          </cell>
          <cell r="G37">
            <v>1374.52062</v>
          </cell>
          <cell r="H37">
            <v>0.03841782819419609</v>
          </cell>
          <cell r="I37" t="str">
            <v>d</v>
          </cell>
          <cell r="J37">
            <v>3.6915192555919903E-06</v>
          </cell>
          <cell r="K37" t="str">
            <v>d</v>
          </cell>
          <cell r="L37">
            <v>0.0019954022606244776</v>
          </cell>
          <cell r="M37">
            <v>2.9050200026461495E-09</v>
          </cell>
          <cell r="N37">
            <v>0</v>
          </cell>
          <cell r="O37" t="e">
            <v>#REF!</v>
          </cell>
          <cell r="P37">
            <v>6E-05</v>
          </cell>
          <cell r="Q37" t="str">
            <v>a</v>
          </cell>
          <cell r="T37">
            <v>1.3</v>
          </cell>
          <cell r="U37" t="str">
            <v>a</v>
          </cell>
          <cell r="V37">
            <v>1.29</v>
          </cell>
          <cell r="W37" t="str">
            <v>a</v>
          </cell>
          <cell r="X37">
            <v>0.5</v>
          </cell>
          <cell r="Y37" t="str">
            <v>OSHA</v>
          </cell>
          <cell r="Z37">
            <v>1</v>
          </cell>
          <cell r="AA37">
            <v>0.1</v>
          </cell>
          <cell r="AB37">
            <v>3.32</v>
          </cell>
          <cell r="AC37" t="str">
            <v>a</v>
          </cell>
          <cell r="AD37">
            <v>0.052</v>
          </cell>
          <cell r="AE37" t="str">
            <v>g</v>
          </cell>
          <cell r="AO37">
            <v>0.052</v>
          </cell>
          <cell r="AP37" t="str">
            <v>c</v>
          </cell>
          <cell r="AQ37">
            <v>0.0049</v>
          </cell>
          <cell r="AR37" t="str">
            <v>c</v>
          </cell>
          <cell r="AS37">
            <v>4.4</v>
          </cell>
          <cell r="AT37" t="str">
            <v>c</v>
          </cell>
          <cell r="AU37">
            <v>0.49</v>
          </cell>
          <cell r="AV37" t="str">
            <v>c</v>
          </cell>
          <cell r="AW37">
            <v>10</v>
          </cell>
          <cell r="AX37" t="str">
            <v>e</v>
          </cell>
          <cell r="AY37">
            <v>2</v>
          </cell>
          <cell r="AZ37" t="str">
            <v>e</v>
          </cell>
          <cell r="BA37">
            <v>0.002</v>
          </cell>
          <cell r="BB37" t="str">
            <v>F</v>
          </cell>
          <cell r="BC37" t="str">
            <v>B2</v>
          </cell>
        </row>
        <row r="38">
          <cell r="A38" t="str">
            <v>Chlorobenzene</v>
          </cell>
          <cell r="B38">
            <v>112.6</v>
          </cell>
          <cell r="C38">
            <v>0.00372</v>
          </cell>
          <cell r="D38" t="str">
            <v>a</v>
          </cell>
          <cell r="E38">
            <v>330</v>
          </cell>
          <cell r="F38" t="str">
            <v>a</v>
          </cell>
          <cell r="G38">
            <v>1.98</v>
          </cell>
          <cell r="H38">
            <v>0.073</v>
          </cell>
          <cell r="I38" t="str">
            <v>c</v>
          </cell>
          <cell r="J38">
            <v>8.7E-06</v>
          </cell>
          <cell r="K38" t="str">
            <v>c</v>
          </cell>
          <cell r="L38">
            <v>0.15464367519839703</v>
          </cell>
          <cell r="M38">
            <v>0.00027721257457878265</v>
          </cell>
          <cell r="N38">
            <v>0</v>
          </cell>
          <cell r="O38" t="e">
            <v>#REF!</v>
          </cell>
          <cell r="P38">
            <v>0.02</v>
          </cell>
          <cell r="Q38" t="str">
            <v>a</v>
          </cell>
          <cell r="R38">
            <v>0.00571</v>
          </cell>
          <cell r="S38" t="str">
            <v>c</v>
          </cell>
          <cell r="X38">
            <v>350</v>
          </cell>
          <cell r="Y38" t="str">
            <v>OSHA</v>
          </cell>
          <cell r="Z38">
            <v>1</v>
          </cell>
          <cell r="AA38">
            <v>0.1</v>
          </cell>
          <cell r="AB38">
            <v>2.84</v>
          </cell>
          <cell r="AC38" t="str">
            <v>a</v>
          </cell>
          <cell r="AD38">
            <v>0.041</v>
          </cell>
          <cell r="AE38" t="str">
            <v>g</v>
          </cell>
          <cell r="AF38">
            <v>160</v>
          </cell>
          <cell r="AG38" t="str">
            <v>n</v>
          </cell>
          <cell r="AH38">
            <v>570</v>
          </cell>
          <cell r="AI38" t="str">
            <v>n</v>
          </cell>
          <cell r="AJ38">
            <v>21</v>
          </cell>
          <cell r="AK38" t="str">
            <v>n</v>
          </cell>
          <cell r="AL38">
            <v>39</v>
          </cell>
          <cell r="AM38" t="str">
            <v>n</v>
          </cell>
          <cell r="AO38">
            <v>39</v>
          </cell>
          <cell r="AP38" t="str">
            <v>n</v>
          </cell>
          <cell r="AQ38">
            <v>21</v>
          </cell>
          <cell r="AR38" t="str">
            <v>n</v>
          </cell>
          <cell r="AS38">
            <v>41000</v>
          </cell>
          <cell r="AT38" t="str">
            <v>n</v>
          </cell>
          <cell r="AU38">
            <v>1600</v>
          </cell>
          <cell r="AV38" t="str">
            <v>n</v>
          </cell>
          <cell r="AW38">
            <v>94</v>
          </cell>
          <cell r="AX38" t="str">
            <v>e</v>
          </cell>
          <cell r="AY38">
            <v>0.6</v>
          </cell>
          <cell r="AZ38" t="str">
            <v>e</v>
          </cell>
          <cell r="BC38" t="str">
            <v>D</v>
          </cell>
        </row>
        <row r="39">
          <cell r="A39" t="str">
            <v>Chloroform</v>
          </cell>
          <cell r="B39">
            <v>119.4</v>
          </cell>
          <cell r="C39">
            <v>0.00287</v>
          </cell>
          <cell r="D39" t="str">
            <v>a</v>
          </cell>
          <cell r="E39">
            <v>31</v>
          </cell>
          <cell r="F39" t="str">
            <v>a</v>
          </cell>
          <cell r="G39">
            <v>0.186</v>
          </cell>
          <cell r="H39">
            <v>0.104</v>
          </cell>
          <cell r="I39" t="str">
            <v>c</v>
          </cell>
          <cell r="J39">
            <v>1E-05</v>
          </cell>
          <cell r="K39" t="str">
            <v>c</v>
          </cell>
          <cell r="L39">
            <v>0.1193084268331719</v>
          </cell>
          <cell r="M39">
            <v>0.0020843991574440823</v>
          </cell>
          <cell r="N39">
            <v>0</v>
          </cell>
          <cell r="O39" t="e">
            <v>#REF!</v>
          </cell>
          <cell r="P39">
            <v>0.01</v>
          </cell>
          <cell r="Q39" t="str">
            <v>a</v>
          </cell>
          <cell r="T39">
            <v>0.0061</v>
          </cell>
          <cell r="U39" t="str">
            <v>a</v>
          </cell>
          <cell r="V39">
            <v>0.0805</v>
          </cell>
          <cell r="W39" t="str">
            <v>a</v>
          </cell>
          <cell r="X39">
            <v>240</v>
          </cell>
          <cell r="Y39" t="str">
            <v>OSHA</v>
          </cell>
          <cell r="Z39">
            <v>1</v>
          </cell>
          <cell r="AA39">
            <v>0.1</v>
          </cell>
          <cell r="AB39">
            <v>1.97</v>
          </cell>
          <cell r="AC39" t="str">
            <v>a</v>
          </cell>
          <cell r="AD39">
            <v>0.0089</v>
          </cell>
          <cell r="AE39" t="str">
            <v>g</v>
          </cell>
          <cell r="AF39">
            <v>0.53</v>
          </cell>
          <cell r="AG39" t="str">
            <v>c</v>
          </cell>
          <cell r="AH39">
            <v>1.1</v>
          </cell>
          <cell r="AI39" t="str">
            <v>c</v>
          </cell>
          <cell r="AJ39">
            <v>0.084</v>
          </cell>
          <cell r="AK39" t="str">
            <v>c</v>
          </cell>
          <cell r="AL39">
            <v>0.16</v>
          </cell>
          <cell r="AM39" t="str">
            <v>c</v>
          </cell>
          <cell r="AO39">
            <v>0.15</v>
          </cell>
          <cell r="AP39" t="str">
            <v>c</v>
          </cell>
          <cell r="AQ39">
            <v>0.078</v>
          </cell>
          <cell r="AR39" t="str">
            <v>c</v>
          </cell>
          <cell r="AS39">
            <v>940</v>
          </cell>
          <cell r="AT39" t="str">
            <v>c</v>
          </cell>
          <cell r="AU39">
            <v>100</v>
          </cell>
          <cell r="AV39" t="str">
            <v>c</v>
          </cell>
          <cell r="AW39">
            <v>0.2</v>
          </cell>
          <cell r="AX39" t="str">
            <v>e</v>
          </cell>
          <cell r="AY39">
            <v>0.3</v>
          </cell>
          <cell r="AZ39" t="str">
            <v>e</v>
          </cell>
          <cell r="BA39">
            <v>0.08</v>
          </cell>
          <cell r="BB39" t="str">
            <v>T*</v>
          </cell>
          <cell r="BC39" t="str">
            <v>B2</v>
          </cell>
        </row>
        <row r="40">
          <cell r="A40" t="str">
            <v>Chloromethane</v>
          </cell>
          <cell r="M40" t="str">
            <v/>
          </cell>
          <cell r="T40">
            <v>0.013</v>
          </cell>
          <cell r="U40" t="str">
            <v>b</v>
          </cell>
          <cell r="V40">
            <v>0.0063</v>
          </cell>
          <cell r="W40" t="str">
            <v>b</v>
          </cell>
          <cell r="Z40">
            <v>1</v>
          </cell>
          <cell r="AA40">
            <v>0.01</v>
          </cell>
          <cell r="AD40">
            <v>0.0042</v>
          </cell>
          <cell r="AE40" t="str">
            <v>g</v>
          </cell>
          <cell r="AF40">
            <v>2</v>
          </cell>
          <cell r="AG40" t="str">
            <v>c</v>
          </cell>
          <cell r="AH40">
            <v>4.3</v>
          </cell>
          <cell r="AI40" t="str">
            <v>c</v>
          </cell>
          <cell r="AJ40">
            <v>1.1</v>
          </cell>
          <cell r="AK40" t="str">
            <v>c</v>
          </cell>
          <cell r="AL40">
            <v>1.5</v>
          </cell>
          <cell r="AM40" t="str">
            <v>c</v>
          </cell>
          <cell r="AO40">
            <v>1.4</v>
          </cell>
          <cell r="AP40" t="str">
            <v>c</v>
          </cell>
          <cell r="AQ40">
            <v>0.99</v>
          </cell>
          <cell r="AR40" t="str">
            <v>c</v>
          </cell>
          <cell r="AS40">
            <v>440</v>
          </cell>
          <cell r="AT40" t="str">
            <v>c</v>
          </cell>
          <cell r="AU40">
            <v>49</v>
          </cell>
          <cell r="AV40" t="str">
            <v>c</v>
          </cell>
          <cell r="AW40">
            <v>0.063</v>
          </cell>
          <cell r="AX40" t="str">
            <v>c</v>
          </cell>
          <cell r="AY40">
            <v>0.0066</v>
          </cell>
          <cell r="AZ40" t="str">
            <v>c</v>
          </cell>
          <cell r="BB40" t="str">
            <v>L</v>
          </cell>
          <cell r="BC40" t="str">
            <v>C</v>
          </cell>
        </row>
        <row r="41">
          <cell r="A41" t="str">
            <v>4-Chloro-3-methylphenol</v>
          </cell>
          <cell r="M41" t="str">
            <v/>
          </cell>
          <cell r="Z41">
            <v>1</v>
          </cell>
          <cell r="AA41">
            <v>0.01</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row>
        <row r="42">
          <cell r="A42" t="str">
            <v>2-Chloronaphthalene</v>
          </cell>
          <cell r="B42">
            <v>162.62</v>
          </cell>
          <cell r="C42">
            <v>0.0182</v>
          </cell>
          <cell r="E42">
            <v>8511</v>
          </cell>
          <cell r="G42">
            <v>51.066</v>
          </cell>
          <cell r="H42">
            <v>0.060984744791480486</v>
          </cell>
          <cell r="I42" t="str">
            <v>d</v>
          </cell>
          <cell r="J42">
            <v>6.362328284249473E-06</v>
          </cell>
          <cell r="K42" t="str">
            <v>d</v>
          </cell>
          <cell r="L42">
            <v>0.7565900238201144</v>
          </cell>
          <cell r="M42">
            <v>4.656675731656752E-05</v>
          </cell>
          <cell r="N42">
            <v>0</v>
          </cell>
          <cell r="O42" t="e">
            <v>#REF!</v>
          </cell>
          <cell r="P42">
            <v>0.08</v>
          </cell>
          <cell r="Q42" t="str">
            <v>a</v>
          </cell>
          <cell r="Z42">
            <v>1</v>
          </cell>
          <cell r="AA42">
            <v>0.1</v>
          </cell>
          <cell r="AF42">
            <v>5200</v>
          </cell>
          <cell r="AG42" t="str">
            <v>n</v>
          </cell>
          <cell r="AH42">
            <v>55000</v>
          </cell>
          <cell r="AI42" t="str">
            <v>n</v>
          </cell>
          <cell r="AJ42">
            <v>290</v>
          </cell>
          <cell r="AK42" t="str">
            <v>n</v>
          </cell>
          <cell r="AL42">
            <v>2900</v>
          </cell>
          <cell r="AM42" t="str">
            <v>n</v>
          </cell>
          <cell r="AO42">
            <v>2900</v>
          </cell>
          <cell r="AP42" t="str">
            <v>n</v>
          </cell>
          <cell r="AQ42">
            <v>290</v>
          </cell>
          <cell r="AR42" t="str">
            <v>n</v>
          </cell>
          <cell r="AS42">
            <v>160000</v>
          </cell>
          <cell r="AT42" t="str">
            <v>n</v>
          </cell>
          <cell r="AU42">
            <v>6300</v>
          </cell>
          <cell r="AV42" t="str">
            <v>n</v>
          </cell>
          <cell r="AW42">
            <v>2.8</v>
          </cell>
          <cell r="AX42" t="str">
            <v>s</v>
          </cell>
          <cell r="AY42">
            <v>140</v>
          </cell>
          <cell r="AZ42" t="str">
            <v>n</v>
          </cell>
        </row>
        <row r="43">
          <cell r="A43" t="str">
            <v>Total Chromium</v>
          </cell>
          <cell r="M43" t="str">
            <v/>
          </cell>
          <cell r="V43">
            <v>42</v>
          </cell>
          <cell r="W43" t="str">
            <v>a</v>
          </cell>
          <cell r="AA43">
            <v>0.01</v>
          </cell>
        </row>
        <row r="44">
          <cell r="A44" t="str">
            <v>Chromium III</v>
          </cell>
          <cell r="M44" t="str">
            <v/>
          </cell>
          <cell r="P44">
            <v>1</v>
          </cell>
          <cell r="Q44" t="str">
            <v>a</v>
          </cell>
          <cell r="R44">
            <v>5.71E-07</v>
          </cell>
          <cell r="S44" t="str">
            <v>d</v>
          </cell>
          <cell r="X44">
            <v>0.5</v>
          </cell>
          <cell r="Y44" t="str">
            <v>OSHA</v>
          </cell>
          <cell r="Z44">
            <v>1</v>
          </cell>
          <cell r="AA44">
            <v>0.01</v>
          </cell>
          <cell r="AF44">
            <v>210</v>
          </cell>
          <cell r="AG44" t="str">
            <v>c</v>
          </cell>
          <cell r="AH44">
            <v>450</v>
          </cell>
          <cell r="AI44" t="str">
            <v>c</v>
          </cell>
          <cell r="AJ44">
            <v>0.00016</v>
          </cell>
          <cell r="AK44" t="str">
            <v>c</v>
          </cell>
          <cell r="AN44" t="str">
            <v>1/6 ratio of CrVI/CrIII</v>
          </cell>
          <cell r="AO44">
            <v>37000</v>
          </cell>
          <cell r="AP44" t="str">
            <v>n</v>
          </cell>
          <cell r="AQ44">
            <v>0.0021</v>
          </cell>
          <cell r="AR44" t="str">
            <v>n</v>
          </cell>
          <cell r="AS44">
            <v>1000000</v>
          </cell>
          <cell r="AT44" t="str">
            <v>n</v>
          </cell>
          <cell r="AU44">
            <v>78000</v>
          </cell>
          <cell r="AV44" t="str">
            <v>n</v>
          </cell>
          <cell r="AW44" t="str">
            <v/>
          </cell>
          <cell r="AX44" t="str">
            <v/>
          </cell>
          <cell r="AY44" t="str">
            <v/>
          </cell>
          <cell r="AZ44" t="str">
            <v/>
          </cell>
          <cell r="BA44">
            <v>0.1</v>
          </cell>
          <cell r="BB44" t="str">
            <v>F (total)</v>
          </cell>
        </row>
        <row r="45">
          <cell r="A45" t="str">
            <v>Chromium VI</v>
          </cell>
          <cell r="M45" t="str">
            <v/>
          </cell>
          <cell r="P45">
            <v>0.005</v>
          </cell>
          <cell r="Q45" t="str">
            <v>a</v>
          </cell>
          <cell r="V45">
            <v>42</v>
          </cell>
          <cell r="W45" t="str">
            <v>a</v>
          </cell>
          <cell r="X45">
            <v>0.05</v>
          </cell>
          <cell r="Y45" t="str">
            <v>ACGIH</v>
          </cell>
          <cell r="Z45">
            <v>1</v>
          </cell>
          <cell r="AA45">
            <v>0.01</v>
          </cell>
          <cell r="AF45">
            <v>30</v>
          </cell>
          <cell r="AG45" t="str">
            <v>c</v>
          </cell>
          <cell r="AH45">
            <v>64</v>
          </cell>
          <cell r="AI45" t="str">
            <v>c</v>
          </cell>
          <cell r="AJ45">
            <v>2.3E-05</v>
          </cell>
          <cell r="AK45" t="str">
            <v>c</v>
          </cell>
          <cell r="AL45">
            <v>180</v>
          </cell>
          <cell r="AM45" t="str">
            <v>n</v>
          </cell>
          <cell r="AO45">
            <v>180</v>
          </cell>
          <cell r="AP45" t="str">
            <v>n</v>
          </cell>
          <cell r="AQ45">
            <v>0.00015</v>
          </cell>
          <cell r="AR45" t="str">
            <v>c</v>
          </cell>
          <cell r="AS45">
            <v>10000</v>
          </cell>
          <cell r="AT45" t="str">
            <v>n</v>
          </cell>
          <cell r="AU45">
            <v>390</v>
          </cell>
          <cell r="AV45" t="str">
            <v>n</v>
          </cell>
          <cell r="AW45">
            <v>140</v>
          </cell>
          <cell r="AX45" t="str">
            <v>e</v>
          </cell>
          <cell r="AY45">
            <v>19</v>
          </cell>
          <cell r="AZ45" t="str">
            <v>e</v>
          </cell>
          <cell r="BA45">
            <v>0.1</v>
          </cell>
          <cell r="BB45" t="str">
            <v>F (total)</v>
          </cell>
          <cell r="BC45" t="str">
            <v>A</v>
          </cell>
        </row>
        <row r="46">
          <cell r="A46" t="str">
            <v>Chrysene</v>
          </cell>
          <cell r="B46">
            <v>228.2</v>
          </cell>
          <cell r="C46">
            <v>1.05E-06</v>
          </cell>
          <cell r="D46" t="str">
            <v>a</v>
          </cell>
          <cell r="E46">
            <v>200000</v>
          </cell>
          <cell r="F46" t="str">
            <v>a</v>
          </cell>
          <cell r="G46">
            <v>1200</v>
          </cell>
          <cell r="H46">
            <v>0.05148140240941689</v>
          </cell>
          <cell r="I46" t="str">
            <v>d</v>
          </cell>
          <cell r="J46">
            <v>5.211342569822742E-06</v>
          </cell>
          <cell r="K46" t="str">
            <v>d</v>
          </cell>
          <cell r="L46">
            <v>4.3649424451160446E-05</v>
          </cell>
          <cell r="M46">
            <v>1.2503286103115059E-10</v>
          </cell>
          <cell r="N46">
            <v>0</v>
          </cell>
          <cell r="O46" t="e">
            <v>#REF!</v>
          </cell>
          <cell r="P46">
            <v>0.04</v>
          </cell>
          <cell r="Q46" t="str">
            <v>n</v>
          </cell>
          <cell r="R46">
            <v>0.04</v>
          </cell>
          <cell r="S46" t="str">
            <v>r</v>
          </cell>
          <cell r="T46">
            <v>0.0073</v>
          </cell>
          <cell r="U46" t="str">
            <v>e</v>
          </cell>
          <cell r="V46">
            <v>0.0061</v>
          </cell>
          <cell r="W46" t="str">
            <v>e</v>
          </cell>
          <cell r="X46">
            <v>0.2</v>
          </cell>
          <cell r="Y46" t="str">
            <v>OSHA (coal tar pitch)</v>
          </cell>
          <cell r="Z46">
            <v>1</v>
          </cell>
          <cell r="AA46">
            <v>0.15</v>
          </cell>
          <cell r="AB46">
            <v>5.61</v>
          </cell>
          <cell r="AC46" t="str">
            <v>a</v>
          </cell>
          <cell r="AD46">
            <v>0.7431560196868509</v>
          </cell>
          <cell r="AE46" t="str">
            <v>i</v>
          </cell>
          <cell r="AF46">
            <v>24</v>
          </cell>
          <cell r="AG46" t="str">
            <v>s</v>
          </cell>
          <cell r="AH46">
            <v>24</v>
          </cell>
          <cell r="AI46" t="str">
            <v>s</v>
          </cell>
          <cell r="AJ46">
            <v>0.92</v>
          </cell>
          <cell r="AK46" t="str">
            <v>c</v>
          </cell>
          <cell r="AL46">
            <v>9.2</v>
          </cell>
          <cell r="AM46" t="str">
            <v>c</v>
          </cell>
          <cell r="AO46">
            <v>9.2</v>
          </cell>
          <cell r="AP46" t="str">
            <v>c</v>
          </cell>
          <cell r="AQ46">
            <v>1</v>
          </cell>
          <cell r="AR46" t="str">
            <v>c</v>
          </cell>
          <cell r="AS46">
            <v>780</v>
          </cell>
          <cell r="AT46" t="str">
            <v>c</v>
          </cell>
          <cell r="AU46">
            <v>88</v>
          </cell>
          <cell r="AV46" t="str">
            <v>c</v>
          </cell>
          <cell r="AW46">
            <v>3.6</v>
          </cell>
          <cell r="AX46" t="str">
            <v>s</v>
          </cell>
          <cell r="AY46">
            <v>1</v>
          </cell>
          <cell r="AZ46" t="str">
            <v>e</v>
          </cell>
          <cell r="BA46">
            <v>0.0002</v>
          </cell>
          <cell r="BB46" t="str">
            <v>P</v>
          </cell>
          <cell r="BC46" t="str">
            <v>B2</v>
          </cell>
        </row>
        <row r="47">
          <cell r="A47" t="str">
            <v>Cobalt</v>
          </cell>
          <cell r="M47" t="str">
            <v/>
          </cell>
          <cell r="P47">
            <v>0.06</v>
          </cell>
          <cell r="Q47" t="str">
            <v>n</v>
          </cell>
          <cell r="R47">
            <v>0.00029</v>
          </cell>
          <cell r="S47" t="str">
            <v>n</v>
          </cell>
          <cell r="X47">
            <v>0.1</v>
          </cell>
          <cell r="Y47" t="str">
            <v>OSHA (dust and fume)</v>
          </cell>
          <cell r="Z47">
            <v>1</v>
          </cell>
          <cell r="AA47">
            <v>0.01</v>
          </cell>
          <cell r="AO47">
            <v>2200</v>
          </cell>
          <cell r="AP47" t="str">
            <v>n</v>
          </cell>
          <cell r="AQ47">
            <v>220</v>
          </cell>
          <cell r="AR47" t="str">
            <v>n</v>
          </cell>
          <cell r="AS47">
            <v>120000</v>
          </cell>
          <cell r="AT47" t="str">
            <v>n</v>
          </cell>
          <cell r="AU47">
            <v>4700</v>
          </cell>
          <cell r="AV47" t="str">
            <v>n</v>
          </cell>
          <cell r="AW47" t="str">
            <v/>
          </cell>
          <cell r="AX47" t="str">
            <v/>
          </cell>
          <cell r="AY47" t="str">
            <v/>
          </cell>
          <cell r="AZ47" t="str">
            <v/>
          </cell>
        </row>
        <row r="48">
          <cell r="A48" t="str">
            <v>Copper</v>
          </cell>
          <cell r="M48" t="str">
            <v/>
          </cell>
          <cell r="P48">
            <v>0.037</v>
          </cell>
          <cell r="Q48" t="str">
            <v>b</v>
          </cell>
          <cell r="X48">
            <v>0.1</v>
          </cell>
          <cell r="Y48" t="str">
            <v>OSHA (fume)</v>
          </cell>
          <cell r="Z48">
            <v>1</v>
          </cell>
          <cell r="AA48">
            <v>0.01</v>
          </cell>
          <cell r="AO48">
            <v>1500</v>
          </cell>
          <cell r="AP48" t="str">
            <v>n</v>
          </cell>
          <cell r="AQ48">
            <v>150</v>
          </cell>
          <cell r="AR48" t="str">
            <v>n</v>
          </cell>
          <cell r="AS48">
            <v>82000</v>
          </cell>
          <cell r="AT48" t="str">
            <v>n</v>
          </cell>
          <cell r="AU48">
            <v>3100</v>
          </cell>
          <cell r="AV48" t="str">
            <v>n</v>
          </cell>
          <cell r="AW48" t="str">
            <v/>
          </cell>
          <cell r="AX48" t="str">
            <v/>
          </cell>
          <cell r="AY48" t="str">
            <v/>
          </cell>
          <cell r="AZ48" t="str">
            <v/>
          </cell>
          <cell r="BA48">
            <v>1.3</v>
          </cell>
          <cell r="BB48" t="str">
            <v>F</v>
          </cell>
          <cell r="BC48" t="str">
            <v>D</v>
          </cell>
        </row>
        <row r="49">
          <cell r="A49" t="str">
            <v>Cresol</v>
          </cell>
          <cell r="B49">
            <v>108</v>
          </cell>
          <cell r="C49">
            <v>1.1E-06</v>
          </cell>
          <cell r="D49" t="str">
            <v>a</v>
          </cell>
          <cell r="E49">
            <v>500</v>
          </cell>
          <cell r="F49" t="str">
            <v>a</v>
          </cell>
          <cell r="G49">
            <v>3</v>
          </cell>
          <cell r="H49">
            <v>0.074</v>
          </cell>
          <cell r="I49" t="str">
            <v>c</v>
          </cell>
          <cell r="J49">
            <v>1E-05</v>
          </cell>
          <cell r="K49" t="str">
            <v>c</v>
          </cell>
          <cell r="L49">
            <v>4.572796847264428E-05</v>
          </cell>
          <cell r="M49">
            <v>7.737854484563061E-08</v>
          </cell>
          <cell r="N49">
            <v>0</v>
          </cell>
          <cell r="O49" t="e">
            <v>#REF!</v>
          </cell>
          <cell r="P49">
            <v>0.005</v>
          </cell>
          <cell r="Q49" t="str">
            <v>b (value for p-Cresol)</v>
          </cell>
          <cell r="X49">
            <v>22</v>
          </cell>
          <cell r="Y49" t="str">
            <v>OSHA</v>
          </cell>
          <cell r="Z49">
            <v>1</v>
          </cell>
          <cell r="AA49">
            <v>0.1</v>
          </cell>
          <cell r="AB49">
            <v>1.97</v>
          </cell>
          <cell r="AC49" t="str">
            <v>a</v>
          </cell>
          <cell r="AD49">
            <v>0.010468874655490927</v>
          </cell>
          <cell r="AE49" t="str">
            <v>i</v>
          </cell>
          <cell r="AO49">
            <v>180</v>
          </cell>
          <cell r="AP49" t="str">
            <v>n</v>
          </cell>
          <cell r="AQ49">
            <v>18</v>
          </cell>
          <cell r="AR49" t="str">
            <v>n</v>
          </cell>
          <cell r="AS49">
            <v>10000</v>
          </cell>
          <cell r="AT49" t="str">
            <v>n</v>
          </cell>
          <cell r="AU49">
            <v>390</v>
          </cell>
          <cell r="AV49" t="str">
            <v>n</v>
          </cell>
          <cell r="AW49" t="str">
            <v/>
          </cell>
          <cell r="AX49" t="str">
            <v/>
          </cell>
          <cell r="AY49" t="str">
            <v/>
          </cell>
          <cell r="AZ49" t="str">
            <v/>
          </cell>
          <cell r="BC49" t="str">
            <v>C</v>
          </cell>
        </row>
        <row r="50">
          <cell r="A50" t="str">
            <v>Cyanide</v>
          </cell>
          <cell r="L50">
            <v>0</v>
          </cell>
          <cell r="M50" t="str">
            <v/>
          </cell>
          <cell r="N50" t="e">
            <v>#DIV/0!</v>
          </cell>
          <cell r="O50" t="e">
            <v>#REF!</v>
          </cell>
          <cell r="P50">
            <v>0.02</v>
          </cell>
          <cell r="Q50" t="str">
            <v>a</v>
          </cell>
          <cell r="R50">
            <v>0.02</v>
          </cell>
          <cell r="S50" t="str">
            <v>r</v>
          </cell>
          <cell r="X50">
            <v>5</v>
          </cell>
          <cell r="Y50" t="str">
            <v>OSHA</v>
          </cell>
          <cell r="Z50">
            <v>1</v>
          </cell>
          <cell r="AA50">
            <v>0.1</v>
          </cell>
          <cell r="AF50">
            <v>1300</v>
          </cell>
          <cell r="AG50" t="str">
            <v>n</v>
          </cell>
          <cell r="AH50">
            <v>14000</v>
          </cell>
          <cell r="AI50" t="str">
            <v>n</v>
          </cell>
          <cell r="AL50">
            <v>730</v>
          </cell>
          <cell r="AM50" t="str">
            <v>n</v>
          </cell>
          <cell r="AO50">
            <v>730</v>
          </cell>
          <cell r="AP50" t="str">
            <v>n</v>
          </cell>
          <cell r="AQ50">
            <v>73</v>
          </cell>
          <cell r="AR50" t="str">
            <v>n</v>
          </cell>
          <cell r="AS50">
            <v>41000</v>
          </cell>
          <cell r="AT50" t="str">
            <v>n</v>
          </cell>
          <cell r="AU50">
            <v>1600</v>
          </cell>
          <cell r="AV50" t="str">
            <v>n</v>
          </cell>
          <cell r="AW50" t="str">
            <v/>
          </cell>
          <cell r="AX50" t="str">
            <v/>
          </cell>
          <cell r="AY50" t="str">
            <v/>
          </cell>
          <cell r="AZ50" t="str">
            <v/>
          </cell>
          <cell r="BA50">
            <v>0.2</v>
          </cell>
          <cell r="BB50" t="str">
            <v>P</v>
          </cell>
          <cell r="BC50" t="str">
            <v>D</v>
          </cell>
        </row>
        <row r="51">
          <cell r="A51" t="str">
            <v>4,4'-DDD</v>
          </cell>
          <cell r="B51">
            <v>320</v>
          </cell>
          <cell r="C51">
            <v>7.96E-06</v>
          </cell>
          <cell r="D51" t="str">
            <v>a</v>
          </cell>
          <cell r="E51">
            <v>770000</v>
          </cell>
          <cell r="F51" t="str">
            <v>c</v>
          </cell>
          <cell r="G51">
            <v>4620</v>
          </cell>
          <cell r="H51">
            <v>0.043474360259812904</v>
          </cell>
          <cell r="I51" t="str">
            <v>d</v>
          </cell>
          <cell r="J51">
            <v>4.270357138073454E-06</v>
          </cell>
          <cell r="K51" t="str">
            <v>d</v>
          </cell>
          <cell r="L51">
            <v>0.00033090420822022587</v>
          </cell>
          <cell r="M51">
            <v>1.672074670594925E-10</v>
          </cell>
          <cell r="N51">
            <v>0</v>
          </cell>
          <cell r="O51" t="e">
            <v>#REF!</v>
          </cell>
          <cell r="T51">
            <v>0.24</v>
          </cell>
          <cell r="U51" t="str">
            <v>a</v>
          </cell>
          <cell r="Z51">
            <v>1</v>
          </cell>
          <cell r="AA51">
            <v>0.1</v>
          </cell>
          <cell r="AB51">
            <v>6.2</v>
          </cell>
          <cell r="AC51" t="str">
            <v>a</v>
          </cell>
          <cell r="AD51">
            <v>0.28</v>
          </cell>
          <cell r="AE51" t="str">
            <v>g</v>
          </cell>
          <cell r="AO51">
            <v>0.28</v>
          </cell>
          <cell r="AP51" t="str">
            <v>c</v>
          </cell>
          <cell r="AQ51">
            <v>0.026</v>
          </cell>
          <cell r="AR51" t="str">
            <v>c</v>
          </cell>
          <cell r="AS51">
            <v>24</v>
          </cell>
          <cell r="AT51" t="str">
            <v>c</v>
          </cell>
          <cell r="AU51">
            <v>2.7</v>
          </cell>
          <cell r="AV51" t="str">
            <v>c</v>
          </cell>
          <cell r="AW51">
            <v>37</v>
          </cell>
          <cell r="AX51" t="str">
            <v>s</v>
          </cell>
          <cell r="AY51">
            <v>0.7</v>
          </cell>
          <cell r="AZ51" t="str">
            <v>e</v>
          </cell>
          <cell r="BC51" t="str">
            <v>B2</v>
          </cell>
        </row>
        <row r="52">
          <cell r="A52" t="str">
            <v>4,4'-DDE</v>
          </cell>
          <cell r="B52">
            <v>318</v>
          </cell>
          <cell r="C52">
            <v>6.8E-05</v>
          </cell>
          <cell r="D52" t="str">
            <v>a</v>
          </cell>
          <cell r="E52">
            <v>4400000</v>
          </cell>
          <cell r="F52" t="str">
            <v>a</v>
          </cell>
          <cell r="G52">
            <v>26400</v>
          </cell>
          <cell r="H52">
            <v>0.04361085780214594</v>
          </cell>
          <cell r="I52" t="str">
            <v>d</v>
          </cell>
          <cell r="J52">
            <v>4.286155874580988E-06</v>
          </cell>
          <cell r="K52" t="str">
            <v>d</v>
          </cell>
          <cell r="L52">
            <v>0.00282681986921801</v>
          </cell>
          <cell r="M52">
            <v>2.428475749486884E-10</v>
          </cell>
          <cell r="N52">
            <v>0</v>
          </cell>
          <cell r="O52" t="e">
            <v>#REF!</v>
          </cell>
          <cell r="T52">
            <v>0.34</v>
          </cell>
          <cell r="U52" t="str">
            <v>a</v>
          </cell>
          <cell r="Z52">
            <v>1</v>
          </cell>
          <cell r="AA52">
            <v>0.1</v>
          </cell>
          <cell r="AB52">
            <v>7</v>
          </cell>
          <cell r="AC52" t="str">
            <v>a</v>
          </cell>
          <cell r="AD52">
            <v>0.24</v>
          </cell>
          <cell r="AE52" t="str">
            <v>g</v>
          </cell>
          <cell r="AO52">
            <v>0.2</v>
          </cell>
          <cell r="AP52" t="str">
            <v>c</v>
          </cell>
          <cell r="AQ52">
            <v>0.018</v>
          </cell>
          <cell r="AR52" t="str">
            <v>c</v>
          </cell>
          <cell r="AS52">
            <v>17</v>
          </cell>
          <cell r="AT52" t="str">
            <v>c</v>
          </cell>
          <cell r="AU52">
            <v>1.9</v>
          </cell>
          <cell r="AV52" t="str">
            <v>c</v>
          </cell>
          <cell r="AW52">
            <v>10</v>
          </cell>
          <cell r="AX52" t="str">
            <v>s</v>
          </cell>
          <cell r="AY52">
            <v>0.5</v>
          </cell>
          <cell r="AZ52" t="str">
            <v>e</v>
          </cell>
          <cell r="BC52" t="str">
            <v>B2</v>
          </cell>
        </row>
        <row r="53">
          <cell r="A53" t="str">
            <v>Di-n-butylphthalate</v>
          </cell>
          <cell r="B53">
            <v>278.3</v>
          </cell>
          <cell r="C53">
            <v>2.82E-07</v>
          </cell>
          <cell r="D53" t="str">
            <v>a</v>
          </cell>
          <cell r="E53">
            <v>170000</v>
          </cell>
          <cell r="F53" t="str">
            <v>a</v>
          </cell>
          <cell r="G53">
            <v>1020</v>
          </cell>
          <cell r="H53">
            <v>0.0438</v>
          </cell>
          <cell r="I53" t="str">
            <v>c</v>
          </cell>
          <cell r="J53">
            <v>7.86E-06</v>
          </cell>
          <cell r="K53" t="str">
            <v>c</v>
          </cell>
          <cell r="L53">
            <v>1.1722988281168807E-05</v>
          </cell>
          <cell r="M53">
            <v>7.588196265069732E-11</v>
          </cell>
          <cell r="N53">
            <v>0</v>
          </cell>
          <cell r="O53" t="e">
            <v>#REF!</v>
          </cell>
          <cell r="P53">
            <v>0.1</v>
          </cell>
          <cell r="Q53" t="str">
            <v>a</v>
          </cell>
          <cell r="X53">
            <v>5</v>
          </cell>
          <cell r="Y53" t="str">
            <v>OSHA</v>
          </cell>
          <cell r="Z53">
            <v>1</v>
          </cell>
          <cell r="AA53">
            <v>0.1</v>
          </cell>
          <cell r="AB53">
            <v>5.6</v>
          </cell>
          <cell r="AC53" t="str">
            <v>a</v>
          </cell>
          <cell r="AD53">
            <v>0.033</v>
          </cell>
          <cell r="AE53" t="str">
            <v>g</v>
          </cell>
          <cell r="AF53">
            <v>6500</v>
          </cell>
          <cell r="AG53" t="str">
            <v>n</v>
          </cell>
          <cell r="AH53">
            <v>68000</v>
          </cell>
          <cell r="AI53" t="str">
            <v>n</v>
          </cell>
          <cell r="AJ53">
            <v>370</v>
          </cell>
          <cell r="AK53" t="str">
            <v>n</v>
          </cell>
          <cell r="AL53">
            <v>3700</v>
          </cell>
          <cell r="AM53" t="str">
            <v>n</v>
          </cell>
          <cell r="AO53">
            <v>3700</v>
          </cell>
          <cell r="AP53" t="str">
            <v>n</v>
          </cell>
          <cell r="AQ53">
            <v>370</v>
          </cell>
          <cell r="AR53" t="str">
            <v>n</v>
          </cell>
          <cell r="AS53">
            <v>200000</v>
          </cell>
          <cell r="AT53" t="str">
            <v>n</v>
          </cell>
          <cell r="AU53">
            <v>7800</v>
          </cell>
          <cell r="AV53" t="str">
            <v>n</v>
          </cell>
          <cell r="AW53">
            <v>100</v>
          </cell>
          <cell r="AX53" t="str">
            <v>e</v>
          </cell>
          <cell r="AY53">
            <v>120</v>
          </cell>
          <cell r="AZ53" t="str">
            <v>e</v>
          </cell>
          <cell r="BC53" t="str">
            <v>D</v>
          </cell>
        </row>
        <row r="54">
          <cell r="A54" t="str">
            <v>Di-n-octylphthalate</v>
          </cell>
          <cell r="B54">
            <v>390.57</v>
          </cell>
          <cell r="C54">
            <v>1.41E-12</v>
          </cell>
          <cell r="D54" t="str">
            <v>b</v>
          </cell>
          <cell r="E54">
            <v>977237221</v>
          </cell>
          <cell r="F54" t="str">
            <v>b</v>
          </cell>
          <cell r="G54">
            <v>5863423.326</v>
          </cell>
          <cell r="H54">
            <v>0.039351269559649106</v>
          </cell>
          <cell r="I54" t="str">
            <v>d</v>
          </cell>
          <cell r="J54">
            <v>3.7974047851118166E-06</v>
          </cell>
          <cell r="K54" t="str">
            <v>d</v>
          </cell>
          <cell r="L54">
            <v>5.861494140584404E-11</v>
          </cell>
          <cell r="M54">
            <v>4.187425641353983E-15</v>
          </cell>
          <cell r="N54">
            <v>0</v>
          </cell>
          <cell r="O54" t="e">
            <v>#REF!</v>
          </cell>
          <cell r="P54">
            <v>0.1</v>
          </cell>
          <cell r="Q54" t="str">
            <v>a</v>
          </cell>
          <cell r="Z54">
            <v>1</v>
          </cell>
          <cell r="AA54">
            <v>0.1</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row>
        <row r="55">
          <cell r="A55" t="str">
            <v>Dibenzo(a,h)anthracene</v>
          </cell>
          <cell r="B55">
            <v>278.35</v>
          </cell>
          <cell r="C55">
            <v>7.33E-08</v>
          </cell>
          <cell r="D55" t="str">
            <v>a</v>
          </cell>
          <cell r="E55">
            <v>3300000</v>
          </cell>
          <cell r="F55" t="str">
            <v>a</v>
          </cell>
          <cell r="G55">
            <v>19800</v>
          </cell>
          <cell r="H55">
            <v>0.04661359261359637</v>
          </cell>
          <cell r="I55" t="str">
            <v>d</v>
          </cell>
          <cell r="J55">
            <v>4.635891923880751E-06</v>
          </cell>
          <cell r="K55" t="str">
            <v>d</v>
          </cell>
          <cell r="L55">
            <v>3.0471455354952963E-06</v>
          </cell>
          <cell r="M55">
            <v>1.8852764443448115E-12</v>
          </cell>
          <cell r="N55">
            <v>0</v>
          </cell>
          <cell r="O55" t="e">
            <v>#REF!</v>
          </cell>
          <cell r="P55">
            <v>0.04</v>
          </cell>
          <cell r="Q55" t="str">
            <v>n</v>
          </cell>
          <cell r="R55">
            <v>0.04</v>
          </cell>
          <cell r="S55" t="str">
            <v>r</v>
          </cell>
          <cell r="T55">
            <v>7.3</v>
          </cell>
          <cell r="U55" t="str">
            <v>e</v>
          </cell>
          <cell r="V55">
            <v>6.1</v>
          </cell>
          <cell r="W55" t="str">
            <v>e</v>
          </cell>
          <cell r="Z55">
            <v>1</v>
          </cell>
          <cell r="AA55">
            <v>0.15</v>
          </cell>
          <cell r="AB55">
            <v>6.8</v>
          </cell>
          <cell r="AC55" t="str">
            <v>a</v>
          </cell>
          <cell r="AD55">
            <v>2.7</v>
          </cell>
          <cell r="AE55" t="str">
            <v>g</v>
          </cell>
          <cell r="AF55">
            <v>0.061</v>
          </cell>
          <cell r="AG55" t="str">
            <v>c</v>
          </cell>
          <cell r="AH55">
            <v>0.26</v>
          </cell>
          <cell r="AI55" t="str">
            <v>c</v>
          </cell>
          <cell r="AJ55">
            <v>0.00092</v>
          </cell>
          <cell r="AK55" t="str">
            <v>c</v>
          </cell>
          <cell r="AL55">
            <v>0.0092</v>
          </cell>
          <cell r="AM55" t="str">
            <v>c</v>
          </cell>
          <cell r="AO55">
            <v>0.0092</v>
          </cell>
          <cell r="AP55" t="str">
            <v>c</v>
          </cell>
          <cell r="AQ55">
            <v>0.001</v>
          </cell>
          <cell r="AR55" t="str">
            <v>c</v>
          </cell>
          <cell r="AS55">
            <v>0.78</v>
          </cell>
          <cell r="AT55" t="str">
            <v>c</v>
          </cell>
          <cell r="AU55">
            <v>0.088</v>
          </cell>
          <cell r="AV55" t="str">
            <v>c</v>
          </cell>
          <cell r="AW55">
            <v>7.2</v>
          </cell>
          <cell r="AX55" t="str">
            <v>s</v>
          </cell>
          <cell r="AY55">
            <v>11</v>
          </cell>
          <cell r="AZ55" t="str">
            <v>e</v>
          </cell>
          <cell r="BA55">
            <v>0.0003</v>
          </cell>
          <cell r="BB55" t="str">
            <v>P</v>
          </cell>
          <cell r="BC55" t="str">
            <v>B2</v>
          </cell>
        </row>
        <row r="56">
          <cell r="A56" t="str">
            <v>Dibenzofuran</v>
          </cell>
          <cell r="B56">
            <v>168.2</v>
          </cell>
          <cell r="E56">
            <v>10115.79</v>
          </cell>
          <cell r="F56" t="str">
            <v>b</v>
          </cell>
          <cell r="G56">
            <v>60.69474</v>
          </cell>
          <cell r="H56">
            <v>0.05996463484112125</v>
          </cell>
          <cell r="I56" t="str">
            <v>d</v>
          </cell>
          <cell r="J56">
            <v>6.237147658445773E-06</v>
          </cell>
          <cell r="K56" t="str">
            <v>d</v>
          </cell>
          <cell r="L56">
            <v>0</v>
          </cell>
          <cell r="M56" t="str">
            <v/>
          </cell>
          <cell r="N56" t="e">
            <v>#DIV/0!</v>
          </cell>
          <cell r="O56" t="e">
            <v>#REF!</v>
          </cell>
          <cell r="P56">
            <v>0.004</v>
          </cell>
          <cell r="Q56" t="str">
            <v>e</v>
          </cell>
          <cell r="Z56">
            <v>1</v>
          </cell>
          <cell r="AA56">
            <v>0.01</v>
          </cell>
          <cell r="AO56">
            <v>150</v>
          </cell>
          <cell r="AP56" t="str">
            <v>n</v>
          </cell>
          <cell r="AQ56">
            <v>15</v>
          </cell>
          <cell r="AR56" t="str">
            <v>n</v>
          </cell>
          <cell r="AS56">
            <v>8200</v>
          </cell>
          <cell r="AT56" t="str">
            <v>n</v>
          </cell>
          <cell r="AU56">
            <v>310</v>
          </cell>
          <cell r="AV56" t="str">
            <v>n</v>
          </cell>
          <cell r="AW56">
            <v>120</v>
          </cell>
          <cell r="AX56" t="str">
            <v>s</v>
          </cell>
          <cell r="AY56">
            <v>120</v>
          </cell>
          <cell r="AZ56" t="str">
            <v>n</v>
          </cell>
        </row>
        <row r="57">
          <cell r="A57" t="str">
            <v>Dibromochloromethane</v>
          </cell>
          <cell r="B57">
            <v>206.29</v>
          </cell>
          <cell r="C57">
            <v>0.000783</v>
          </cell>
          <cell r="E57">
            <v>83</v>
          </cell>
          <cell r="G57">
            <v>0.498</v>
          </cell>
          <cell r="H57">
            <v>0.05414633939700353</v>
          </cell>
          <cell r="I57" t="str">
            <v>d</v>
          </cell>
          <cell r="J57">
            <v>5.530569943123588E-06</v>
          </cell>
          <cell r="K57" t="str">
            <v>d</v>
          </cell>
          <cell r="L57">
            <v>0.03254999937643679</v>
          </cell>
          <cell r="M57">
            <v>0.00015113460200844535</v>
          </cell>
          <cell r="N57">
            <v>0</v>
          </cell>
          <cell r="O57" t="e">
            <v>#REF!</v>
          </cell>
          <cell r="P57">
            <v>0.02</v>
          </cell>
          <cell r="T57">
            <v>0.084</v>
          </cell>
          <cell r="Z57">
            <v>1</v>
          </cell>
          <cell r="AA57">
            <v>0.1</v>
          </cell>
          <cell r="AF57">
            <v>5.3</v>
          </cell>
          <cell r="AG57" t="str">
            <v>c</v>
          </cell>
          <cell r="AH57">
            <v>23</v>
          </cell>
          <cell r="AI57" t="str">
            <v>c</v>
          </cell>
          <cell r="AJ57">
            <v>0.08</v>
          </cell>
          <cell r="AK57" t="str">
            <v>c</v>
          </cell>
          <cell r="AL57">
            <v>1</v>
          </cell>
          <cell r="AM57" t="str">
            <v>c</v>
          </cell>
          <cell r="AO57" t="str">
            <v/>
          </cell>
          <cell r="AP57" t="str">
            <v/>
          </cell>
          <cell r="AQ57" t="str">
            <v/>
          </cell>
          <cell r="AR57" t="str">
            <v/>
          </cell>
          <cell r="AS57" t="str">
            <v/>
          </cell>
          <cell r="AT57" t="str">
            <v/>
          </cell>
          <cell r="AU57" t="str">
            <v/>
          </cell>
          <cell r="AV57" t="str">
            <v/>
          </cell>
          <cell r="AW57" t="str">
            <v/>
          </cell>
          <cell r="AX57" t="str">
            <v/>
          </cell>
          <cell r="AY57" t="str">
            <v/>
          </cell>
          <cell r="AZ57" t="str">
            <v/>
          </cell>
          <cell r="BC57" t="str">
            <v>B2</v>
          </cell>
        </row>
        <row r="58">
          <cell r="A58" t="str">
            <v>1,2-Dichlorobenzene</v>
          </cell>
          <cell r="B58">
            <v>147</v>
          </cell>
          <cell r="C58">
            <v>0.00193</v>
          </cell>
          <cell r="D58" t="str">
            <v>a</v>
          </cell>
          <cell r="E58">
            <v>1700</v>
          </cell>
          <cell r="F58" t="str">
            <v>a</v>
          </cell>
          <cell r="G58">
            <v>10.200000000000001</v>
          </cell>
          <cell r="H58">
            <v>0.069</v>
          </cell>
          <cell r="I58" t="str">
            <v>c</v>
          </cell>
          <cell r="J58">
            <v>7.9E-06</v>
          </cell>
          <cell r="K58" t="str">
            <v>c</v>
          </cell>
          <cell r="L58">
            <v>0.08023179922927587</v>
          </cell>
          <cell r="M58">
            <v>2.7795213950553465E-05</v>
          </cell>
          <cell r="N58">
            <v>0</v>
          </cell>
          <cell r="O58" t="e">
            <v>#REF!</v>
          </cell>
          <cell r="P58">
            <v>0.09</v>
          </cell>
          <cell r="Q58" t="str">
            <v>a</v>
          </cell>
          <cell r="R58">
            <v>0.04</v>
          </cell>
          <cell r="S58" t="str">
            <v>c</v>
          </cell>
          <cell r="X58">
            <v>451</v>
          </cell>
          <cell r="Y58" t="str">
            <v>ACGIH</v>
          </cell>
          <cell r="Z58">
            <v>1</v>
          </cell>
          <cell r="AA58">
            <v>0.1</v>
          </cell>
          <cell r="AB58">
            <v>3.6</v>
          </cell>
          <cell r="AC58" t="str">
            <v>a</v>
          </cell>
          <cell r="AD58">
            <v>0.061</v>
          </cell>
          <cell r="AE58" t="str">
            <v>g</v>
          </cell>
          <cell r="AF58">
            <v>2300</v>
          </cell>
          <cell r="AG58" t="str">
            <v>s</v>
          </cell>
          <cell r="AH58">
            <v>2300</v>
          </cell>
          <cell r="AI58" t="str">
            <v>s</v>
          </cell>
          <cell r="AJ58">
            <v>210</v>
          </cell>
          <cell r="AK58" t="str">
            <v>n</v>
          </cell>
          <cell r="AL58">
            <v>370</v>
          </cell>
          <cell r="AM58" t="str">
            <v>n</v>
          </cell>
          <cell r="AO58">
            <v>270</v>
          </cell>
          <cell r="AP58" t="str">
            <v>n</v>
          </cell>
          <cell r="AQ58">
            <v>150</v>
          </cell>
          <cell r="AR58" t="str">
            <v>n</v>
          </cell>
          <cell r="AS58">
            <v>180000</v>
          </cell>
          <cell r="AT58" t="str">
            <v>n</v>
          </cell>
          <cell r="AU58">
            <v>7000</v>
          </cell>
          <cell r="AV58" t="str">
            <v>n</v>
          </cell>
          <cell r="AW58">
            <v>300</v>
          </cell>
          <cell r="AX58" t="str">
            <v>e</v>
          </cell>
          <cell r="AY58">
            <v>6</v>
          </cell>
          <cell r="AZ58" t="str">
            <v>e</v>
          </cell>
          <cell r="BA58">
            <v>0.6</v>
          </cell>
          <cell r="BB58" t="str">
            <v>F</v>
          </cell>
          <cell r="BC58" t="str">
            <v>D</v>
          </cell>
        </row>
        <row r="59">
          <cell r="A59" t="str">
            <v>1,3-Dichlorobenzene</v>
          </cell>
          <cell r="B59">
            <v>147.01</v>
          </cell>
          <cell r="C59">
            <v>0.00359</v>
          </cell>
          <cell r="D59" t="str">
            <v>a</v>
          </cell>
          <cell r="E59">
            <v>1700</v>
          </cell>
          <cell r="F59" t="str">
            <v>a</v>
          </cell>
          <cell r="G59">
            <v>10.200000000000001</v>
          </cell>
          <cell r="H59">
            <v>0.0692</v>
          </cell>
          <cell r="I59" t="str">
            <v>c</v>
          </cell>
          <cell r="J59">
            <v>7.86E-06</v>
          </cell>
          <cell r="K59" t="str">
            <v>c</v>
          </cell>
          <cell r="L59">
            <v>0.14923946074253905</v>
          </cell>
          <cell r="M59">
            <v>5.1782861329462344E-05</v>
          </cell>
          <cell r="N59">
            <v>0</v>
          </cell>
          <cell r="O59" t="e">
            <v>#REF!</v>
          </cell>
          <cell r="P59">
            <v>0.089</v>
          </cell>
          <cell r="Q59" t="str">
            <v>f</v>
          </cell>
          <cell r="X59">
            <v>451</v>
          </cell>
          <cell r="Y59" t="str">
            <v>ACGIH</v>
          </cell>
          <cell r="Z59">
            <v>1</v>
          </cell>
          <cell r="AA59">
            <v>0.1</v>
          </cell>
          <cell r="AB59">
            <v>3.6</v>
          </cell>
          <cell r="AC59" t="str">
            <v>a</v>
          </cell>
          <cell r="AD59">
            <v>0.087</v>
          </cell>
          <cell r="AE59" t="str">
            <v>g</v>
          </cell>
          <cell r="AF59">
            <v>2800</v>
          </cell>
          <cell r="AG59" t="str">
            <v>s</v>
          </cell>
          <cell r="AH59">
            <v>2800</v>
          </cell>
          <cell r="AI59" t="str">
            <v>s</v>
          </cell>
          <cell r="AO59">
            <v>540</v>
          </cell>
          <cell r="AP59" t="str">
            <v>n</v>
          </cell>
          <cell r="AQ59">
            <v>320</v>
          </cell>
          <cell r="AR59" t="str">
            <v>n</v>
          </cell>
          <cell r="AS59">
            <v>180000</v>
          </cell>
          <cell r="AT59" t="str">
            <v>n</v>
          </cell>
          <cell r="AU59">
            <v>7000</v>
          </cell>
          <cell r="AV59" t="str">
            <v>n</v>
          </cell>
          <cell r="AW59" t="str">
            <v/>
          </cell>
          <cell r="AX59" t="str">
            <v/>
          </cell>
          <cell r="AY59" t="str">
            <v/>
          </cell>
          <cell r="AZ59" t="str">
            <v/>
          </cell>
          <cell r="BA59">
            <v>0.6</v>
          </cell>
          <cell r="BB59" t="str">
            <v>F</v>
          </cell>
          <cell r="BC59" t="str">
            <v>D</v>
          </cell>
        </row>
        <row r="60">
          <cell r="A60" t="str">
            <v>Dichlorodifluoromethane</v>
          </cell>
          <cell r="B60">
            <v>120.92</v>
          </cell>
          <cell r="C60">
            <v>0.401</v>
          </cell>
          <cell r="D60" t="str">
            <v>c</v>
          </cell>
          <cell r="E60">
            <v>58</v>
          </cell>
          <cell r="F60" t="str">
            <v>a</v>
          </cell>
          <cell r="G60">
            <v>0.34800000000000003</v>
          </cell>
          <cell r="H60">
            <v>0.07072274679098603</v>
          </cell>
          <cell r="I60" t="str">
            <v>d</v>
          </cell>
          <cell r="J60">
            <v>7.5754097934763796E-06</v>
          </cell>
          <cell r="K60" t="str">
            <v>d</v>
          </cell>
          <cell r="L60">
            <v>16.669923052300323</v>
          </cell>
          <cell r="M60">
            <v>0.017149150751642125</v>
          </cell>
          <cell r="N60">
            <v>0</v>
          </cell>
          <cell r="O60" t="e">
            <v>#REF!</v>
          </cell>
          <cell r="P60">
            <v>0.2</v>
          </cell>
          <cell r="Q60" t="str">
            <v>a</v>
          </cell>
          <cell r="R60">
            <v>0.057</v>
          </cell>
          <cell r="S60" t="str">
            <v>c</v>
          </cell>
          <cell r="X60">
            <v>4950</v>
          </cell>
          <cell r="Y60" t="str">
            <v>OSHA</v>
          </cell>
          <cell r="Z60">
            <v>1</v>
          </cell>
          <cell r="AA60">
            <v>0.1</v>
          </cell>
          <cell r="AB60">
            <v>2.16</v>
          </cell>
          <cell r="AC60" t="str">
            <v>a</v>
          </cell>
          <cell r="AD60">
            <v>0.012</v>
          </cell>
          <cell r="AE60" t="str">
            <v>g</v>
          </cell>
          <cell r="AF60">
            <v>110</v>
          </cell>
          <cell r="AG60" t="str">
            <v>n</v>
          </cell>
          <cell r="AH60">
            <v>370</v>
          </cell>
          <cell r="AI60" t="str">
            <v>n</v>
          </cell>
          <cell r="AJ60">
            <v>210</v>
          </cell>
          <cell r="AK60" t="str">
            <v>n</v>
          </cell>
          <cell r="AL60">
            <v>390</v>
          </cell>
          <cell r="AM60" t="str">
            <v>n</v>
          </cell>
          <cell r="AO60" t="str">
            <v/>
          </cell>
          <cell r="AP60" t="str">
            <v/>
          </cell>
          <cell r="AQ60" t="str">
            <v/>
          </cell>
          <cell r="AR60" t="str">
            <v/>
          </cell>
          <cell r="AS60" t="str">
            <v/>
          </cell>
          <cell r="AT60" t="str">
            <v/>
          </cell>
          <cell r="AU60" t="str">
            <v/>
          </cell>
          <cell r="AV60" t="str">
            <v/>
          </cell>
          <cell r="AW60" t="str">
            <v/>
          </cell>
          <cell r="AX60" t="str">
            <v/>
          </cell>
          <cell r="AY60" t="str">
            <v/>
          </cell>
          <cell r="AZ60" t="str">
            <v/>
          </cell>
          <cell r="BB60" t="str">
            <v>L</v>
          </cell>
          <cell r="BC60" t="str">
            <v>D</v>
          </cell>
        </row>
        <row r="61">
          <cell r="A61" t="str">
            <v>1,1-Dichloroethane</v>
          </cell>
          <cell r="B61">
            <v>98.96</v>
          </cell>
          <cell r="C61">
            <v>0.00431</v>
          </cell>
          <cell r="D61" t="str">
            <v>a</v>
          </cell>
          <cell r="E61">
            <v>30</v>
          </cell>
          <cell r="F61" t="str">
            <v>a</v>
          </cell>
          <cell r="G61">
            <v>0.18</v>
          </cell>
          <cell r="H61">
            <v>0.07817688212604203</v>
          </cell>
          <cell r="I61" t="str">
            <v>d</v>
          </cell>
          <cell r="J61">
            <v>8.524556218357971E-06</v>
          </cell>
          <cell r="K61" t="str">
            <v>d</v>
          </cell>
          <cell r="L61">
            <v>0.1791704946519062</v>
          </cell>
          <cell r="M61">
            <v>0.002314096903336536</v>
          </cell>
          <cell r="N61">
            <v>0</v>
          </cell>
          <cell r="O61" t="e">
            <v>#REF!</v>
          </cell>
          <cell r="P61">
            <v>0.1</v>
          </cell>
          <cell r="Q61" t="str">
            <v>b</v>
          </cell>
          <cell r="R61">
            <v>0.143</v>
          </cell>
          <cell r="S61" t="str">
            <v>c</v>
          </cell>
          <cell r="X61">
            <v>400</v>
          </cell>
          <cell r="Y61" t="str">
            <v>OSHA</v>
          </cell>
          <cell r="Z61">
            <v>1</v>
          </cell>
          <cell r="AA61">
            <v>0.1</v>
          </cell>
          <cell r="AB61">
            <v>1.79</v>
          </cell>
          <cell r="AC61" t="str">
            <v>a</v>
          </cell>
          <cell r="AD61">
            <v>0.0089</v>
          </cell>
          <cell r="AE61" t="str">
            <v>g</v>
          </cell>
          <cell r="AF61">
            <v>840</v>
          </cell>
          <cell r="AG61" t="str">
            <v>n</v>
          </cell>
          <cell r="AH61">
            <v>3000</v>
          </cell>
          <cell r="AI61" t="str">
            <v>n</v>
          </cell>
          <cell r="AJ61">
            <v>520</v>
          </cell>
          <cell r="AK61" t="str">
            <v>n</v>
          </cell>
          <cell r="AL61">
            <v>810</v>
          </cell>
          <cell r="AM61" t="str">
            <v>n</v>
          </cell>
          <cell r="AO61">
            <v>810</v>
          </cell>
          <cell r="AP61" t="str">
            <v>n</v>
          </cell>
          <cell r="AQ61">
            <v>520</v>
          </cell>
          <cell r="AR61" t="str">
            <v>n</v>
          </cell>
          <cell r="AS61">
            <v>200000</v>
          </cell>
          <cell r="AT61" t="str">
            <v>n</v>
          </cell>
          <cell r="AU61">
            <v>7800</v>
          </cell>
          <cell r="AV61" t="str">
            <v>n</v>
          </cell>
          <cell r="AW61">
            <v>980</v>
          </cell>
          <cell r="AX61" t="str">
            <v>e</v>
          </cell>
          <cell r="AY61">
            <v>11</v>
          </cell>
          <cell r="AZ61" t="str">
            <v>e</v>
          </cell>
          <cell r="BB61" t="str">
            <v>L</v>
          </cell>
          <cell r="BC61" t="str">
            <v>C</v>
          </cell>
        </row>
        <row r="62">
          <cell r="A62" t="str">
            <v>1,2-Dichloroethane</v>
          </cell>
          <cell r="B62">
            <v>99</v>
          </cell>
          <cell r="C62">
            <v>0.000978</v>
          </cell>
          <cell r="D62" t="str">
            <v>a</v>
          </cell>
          <cell r="E62">
            <v>14</v>
          </cell>
          <cell r="F62" t="str">
            <v>a</v>
          </cell>
          <cell r="G62">
            <v>0.084</v>
          </cell>
          <cell r="H62">
            <v>0.104</v>
          </cell>
          <cell r="I62" t="str">
            <v>c</v>
          </cell>
          <cell r="J62">
            <v>9.9E-06</v>
          </cell>
          <cell r="K62" t="str">
            <v>c</v>
          </cell>
          <cell r="L62">
            <v>0.04065632106022373</v>
          </cell>
          <cell r="M62">
            <v>0.0011430958747724702</v>
          </cell>
          <cell r="N62">
            <v>0</v>
          </cell>
          <cell r="O62" t="e">
            <v>#REF!</v>
          </cell>
          <cell r="R62">
            <v>0.00286</v>
          </cell>
          <cell r="S62" t="str">
            <v>e</v>
          </cell>
          <cell r="T62">
            <v>0.091</v>
          </cell>
          <cell r="U62" t="str">
            <v>a</v>
          </cell>
          <cell r="V62">
            <v>0.091</v>
          </cell>
          <cell r="W62" t="str">
            <v>a</v>
          </cell>
          <cell r="X62">
            <v>202.45398773006136</v>
          </cell>
          <cell r="Y62" t="str">
            <v>OSHA</v>
          </cell>
          <cell r="Z62">
            <v>1</v>
          </cell>
          <cell r="AA62">
            <v>0.1</v>
          </cell>
          <cell r="AB62">
            <v>1.48</v>
          </cell>
          <cell r="AC62" t="str">
            <v>a</v>
          </cell>
          <cell r="AD62">
            <v>0.0053</v>
          </cell>
          <cell r="AE62" t="str">
            <v>g</v>
          </cell>
          <cell r="AF62">
            <v>0.44</v>
          </cell>
          <cell r="AG62" t="str">
            <v>c</v>
          </cell>
          <cell r="AH62">
            <v>0.98</v>
          </cell>
          <cell r="AI62" t="str">
            <v>c</v>
          </cell>
          <cell r="AJ62">
            <v>0.074</v>
          </cell>
          <cell r="AK62" t="str">
            <v>c</v>
          </cell>
          <cell r="AL62">
            <v>0.12</v>
          </cell>
          <cell r="AM62" t="str">
            <v>c</v>
          </cell>
          <cell r="AO62">
            <v>0.12</v>
          </cell>
          <cell r="AP62" t="str">
            <v>c</v>
          </cell>
          <cell r="AQ62">
            <v>0.069</v>
          </cell>
          <cell r="AR62" t="str">
            <v>c</v>
          </cell>
          <cell r="AS62">
            <v>63</v>
          </cell>
          <cell r="AT62" t="str">
            <v>c</v>
          </cell>
          <cell r="AU62">
            <v>7</v>
          </cell>
          <cell r="AV62" t="str">
            <v>c</v>
          </cell>
          <cell r="AW62">
            <v>0.3</v>
          </cell>
          <cell r="AX62" t="str">
            <v>e</v>
          </cell>
          <cell r="AY62">
            <v>0.01</v>
          </cell>
          <cell r="AZ62" t="str">
            <v>e</v>
          </cell>
          <cell r="BA62">
            <v>0.005</v>
          </cell>
          <cell r="BB62" t="str">
            <v>F</v>
          </cell>
          <cell r="BC62" t="str">
            <v>B2</v>
          </cell>
        </row>
        <row r="63">
          <cell r="A63" t="str">
            <v>1,1-Dichloroethene</v>
          </cell>
          <cell r="B63">
            <v>97</v>
          </cell>
          <cell r="C63">
            <v>0.034</v>
          </cell>
          <cell r="D63" t="str">
            <v>a</v>
          </cell>
          <cell r="E63">
            <v>65</v>
          </cell>
          <cell r="F63" t="str">
            <v>a</v>
          </cell>
          <cell r="G63">
            <v>0.39</v>
          </cell>
          <cell r="H63">
            <v>0.07896276037331265</v>
          </cell>
          <cell r="I63" t="str">
            <v>d</v>
          </cell>
          <cell r="J63">
            <v>8.625593419574091E-06</v>
          </cell>
          <cell r="K63" t="str">
            <v>d</v>
          </cell>
          <cell r="L63">
            <v>1.413409934609005</v>
          </cell>
          <cell r="M63">
            <v>0.007666245915236188</v>
          </cell>
          <cell r="N63">
            <v>0</v>
          </cell>
          <cell r="O63" t="e">
            <v>#REF!</v>
          </cell>
          <cell r="P63">
            <v>0.009</v>
          </cell>
          <cell r="Q63" t="str">
            <v>a</v>
          </cell>
          <cell r="T63">
            <v>0.6</v>
          </cell>
          <cell r="U63" t="str">
            <v>a</v>
          </cell>
          <cell r="V63">
            <v>0.175</v>
          </cell>
          <cell r="W63" t="str">
            <v>a</v>
          </cell>
          <cell r="X63">
            <v>20</v>
          </cell>
          <cell r="Y63" t="str">
            <v>ACGIH</v>
          </cell>
          <cell r="Z63">
            <v>1</v>
          </cell>
          <cell r="AA63">
            <v>0.1</v>
          </cell>
          <cell r="AB63">
            <v>1.84</v>
          </cell>
          <cell r="AC63" t="str">
            <v>a</v>
          </cell>
          <cell r="AD63">
            <v>0.016</v>
          </cell>
          <cell r="AE63" t="str">
            <v>g</v>
          </cell>
          <cell r="AF63">
            <v>0.038</v>
          </cell>
          <cell r="AG63" t="str">
            <v>c</v>
          </cell>
          <cell r="AH63">
            <v>0.082</v>
          </cell>
          <cell r="AI63" t="str">
            <v>c</v>
          </cell>
          <cell r="AJ63">
            <v>0.038</v>
          </cell>
          <cell r="AK63" t="str">
            <v>c</v>
          </cell>
          <cell r="AL63">
            <v>0.046</v>
          </cell>
          <cell r="AM63" t="str">
            <v>c</v>
          </cell>
          <cell r="AO63">
            <v>0.044</v>
          </cell>
          <cell r="AP63" t="str">
            <v>c</v>
          </cell>
          <cell r="AQ63">
            <v>0.036</v>
          </cell>
          <cell r="AR63" t="str">
            <v>c</v>
          </cell>
          <cell r="AS63">
            <v>9.5</v>
          </cell>
          <cell r="AT63" t="str">
            <v>c</v>
          </cell>
          <cell r="AU63">
            <v>1.1</v>
          </cell>
          <cell r="AV63" t="str">
            <v>c</v>
          </cell>
          <cell r="AW63">
            <v>0.04</v>
          </cell>
          <cell r="AX63" t="str">
            <v>e</v>
          </cell>
          <cell r="AY63">
            <v>0.03</v>
          </cell>
          <cell r="AZ63" t="str">
            <v>e</v>
          </cell>
          <cell r="BA63">
            <v>0.007</v>
          </cell>
          <cell r="BB63" t="str">
            <v>F</v>
          </cell>
          <cell r="BC63" t="str">
            <v>C</v>
          </cell>
        </row>
        <row r="64">
          <cell r="A64" t="str">
            <v>1,2-Dichloroethene (Total)</v>
          </cell>
          <cell r="B64">
            <v>96.95</v>
          </cell>
          <cell r="C64">
            <v>0.00707</v>
          </cell>
          <cell r="D64" t="str">
            <v>a</v>
          </cell>
          <cell r="E64">
            <v>54</v>
          </cell>
          <cell r="F64" t="str">
            <v>a</v>
          </cell>
          <cell r="G64">
            <v>0.324</v>
          </cell>
          <cell r="H64">
            <v>0.07898311947133649</v>
          </cell>
          <cell r="I64" t="str">
            <v>d</v>
          </cell>
          <cell r="J64">
            <v>8.62821329384613E-06</v>
          </cell>
          <cell r="K64" t="str">
            <v>d</v>
          </cell>
          <cell r="L64">
            <v>0.2939061246378137</v>
          </cell>
          <cell r="M64">
            <v>0.0025102532303343267</v>
          </cell>
          <cell r="N64">
            <v>0</v>
          </cell>
          <cell r="O64" t="e">
            <v>#REF!</v>
          </cell>
          <cell r="P64">
            <v>0.009</v>
          </cell>
          <cell r="Q64" t="str">
            <v>b</v>
          </cell>
          <cell r="X64">
            <v>790</v>
          </cell>
          <cell r="Y64" t="str">
            <v>OSHA</v>
          </cell>
          <cell r="Z64">
            <v>1</v>
          </cell>
          <cell r="AA64">
            <v>0.1</v>
          </cell>
          <cell r="AD64">
            <v>0.01</v>
          </cell>
          <cell r="AE64" t="str">
            <v>g</v>
          </cell>
          <cell r="AF64">
            <v>75</v>
          </cell>
          <cell r="AG64" t="str">
            <v>n</v>
          </cell>
          <cell r="AH64">
            <v>270</v>
          </cell>
          <cell r="AI64" t="str">
            <v>n</v>
          </cell>
          <cell r="AJ64">
            <v>33</v>
          </cell>
          <cell r="AK64" t="str">
            <v>n</v>
          </cell>
          <cell r="AL64">
            <v>55</v>
          </cell>
          <cell r="AM64" t="str">
            <v>n</v>
          </cell>
          <cell r="AO64">
            <v>55</v>
          </cell>
          <cell r="AP64" t="str">
            <v>n</v>
          </cell>
          <cell r="AQ64">
            <v>33</v>
          </cell>
          <cell r="AR64" t="str">
            <v>n</v>
          </cell>
          <cell r="AS64">
            <v>18000</v>
          </cell>
          <cell r="AT64" t="str">
            <v>n</v>
          </cell>
          <cell r="AU64">
            <v>700</v>
          </cell>
          <cell r="AV64" t="str">
            <v>n</v>
          </cell>
          <cell r="AW64" t="str">
            <v/>
          </cell>
          <cell r="AX64" t="str">
            <v/>
          </cell>
          <cell r="AY64" t="str">
            <v/>
          </cell>
          <cell r="AZ64" t="str">
            <v/>
          </cell>
        </row>
        <row r="65">
          <cell r="A65" t="str">
            <v>cis-1,2-Dichloroethene</v>
          </cell>
          <cell r="B65">
            <v>96.95</v>
          </cell>
          <cell r="C65">
            <v>0.00758</v>
          </cell>
          <cell r="D65" t="str">
            <v>a</v>
          </cell>
          <cell r="E65">
            <v>49</v>
          </cell>
          <cell r="F65" t="str">
            <v>a</v>
          </cell>
          <cell r="G65">
            <v>0.294</v>
          </cell>
          <cell r="H65">
            <v>0.07898311947133649</v>
          </cell>
          <cell r="I65" t="str">
            <v>d</v>
          </cell>
          <cell r="J65">
            <v>8.62821329384613E-06</v>
          </cell>
          <cell r="K65" t="str">
            <v>d</v>
          </cell>
          <cell r="L65">
            <v>0.31510727365694874</v>
          </cell>
          <cell r="M65">
            <v>0.002846106544073307</v>
          </cell>
          <cell r="N65">
            <v>0</v>
          </cell>
          <cell r="O65" t="e">
            <v>#REF!</v>
          </cell>
          <cell r="P65">
            <v>0.01</v>
          </cell>
          <cell r="Q65" t="str">
            <v>b</v>
          </cell>
          <cell r="X65">
            <v>790</v>
          </cell>
          <cell r="Y65" t="str">
            <v>OSHA (total)</v>
          </cell>
          <cell r="Z65">
            <v>1</v>
          </cell>
          <cell r="AA65">
            <v>0.1</v>
          </cell>
          <cell r="AB65">
            <v>0.7</v>
          </cell>
          <cell r="AC65" t="str">
            <v>a</v>
          </cell>
          <cell r="AD65">
            <v>0.01</v>
          </cell>
          <cell r="AE65" t="str">
            <v>g</v>
          </cell>
          <cell r="AF65">
            <v>59</v>
          </cell>
          <cell r="AG65" t="str">
            <v>n</v>
          </cell>
          <cell r="AH65">
            <v>200</v>
          </cell>
          <cell r="AI65" t="str">
            <v>n</v>
          </cell>
          <cell r="AJ65">
            <v>37</v>
          </cell>
          <cell r="AK65" t="str">
            <v>n</v>
          </cell>
          <cell r="AL65">
            <v>61</v>
          </cell>
          <cell r="AM65" t="str">
            <v>n</v>
          </cell>
          <cell r="AO65">
            <v>61</v>
          </cell>
          <cell r="AP65" t="str">
            <v>n</v>
          </cell>
          <cell r="AQ65">
            <v>37</v>
          </cell>
          <cell r="AR65" t="str">
            <v>n</v>
          </cell>
          <cell r="AS65">
            <v>20000</v>
          </cell>
          <cell r="AT65" t="str">
            <v>n</v>
          </cell>
          <cell r="AU65">
            <v>780</v>
          </cell>
          <cell r="AV65" t="str">
            <v>n</v>
          </cell>
          <cell r="AW65">
            <v>1500</v>
          </cell>
          <cell r="AX65" t="str">
            <v>e</v>
          </cell>
          <cell r="AY65">
            <v>0.2</v>
          </cell>
          <cell r="AZ65" t="str">
            <v>e</v>
          </cell>
          <cell r="BA65">
            <v>0.07</v>
          </cell>
          <cell r="BB65" t="str">
            <v>F</v>
          </cell>
          <cell r="BC65" t="str">
            <v>D</v>
          </cell>
        </row>
        <row r="66">
          <cell r="A66" t="str">
            <v>trans-1,2-Dichloroethene</v>
          </cell>
          <cell r="B66">
            <v>96.95</v>
          </cell>
          <cell r="C66">
            <v>0.00656</v>
          </cell>
          <cell r="D66" t="str">
            <v>a</v>
          </cell>
          <cell r="E66">
            <v>59</v>
          </cell>
          <cell r="F66" t="str">
            <v>a</v>
          </cell>
          <cell r="G66">
            <v>0.354</v>
          </cell>
          <cell r="H66">
            <v>0.07898311947133649</v>
          </cell>
          <cell r="I66" t="str">
            <v>d</v>
          </cell>
          <cell r="J66">
            <v>8.62821329384613E-06</v>
          </cell>
          <cell r="K66" t="str">
            <v>d</v>
          </cell>
          <cell r="L66">
            <v>0.2727049756186786</v>
          </cell>
          <cell r="M66">
            <v>0.0022090458206655565</v>
          </cell>
          <cell r="N66">
            <v>0</v>
          </cell>
          <cell r="O66" t="e">
            <v>#REF!</v>
          </cell>
          <cell r="P66">
            <v>0.02</v>
          </cell>
          <cell r="Q66" t="str">
            <v>a</v>
          </cell>
          <cell r="X66">
            <v>790</v>
          </cell>
          <cell r="Y66" t="str">
            <v>OSHA (total)</v>
          </cell>
          <cell r="Z66">
            <v>1</v>
          </cell>
          <cell r="AA66">
            <v>0.1</v>
          </cell>
          <cell r="AB66">
            <v>0.48</v>
          </cell>
          <cell r="AC66" t="str">
            <v>a</v>
          </cell>
          <cell r="AD66">
            <v>0.01</v>
          </cell>
          <cell r="AE66" t="str">
            <v>g</v>
          </cell>
          <cell r="AF66">
            <v>170</v>
          </cell>
          <cell r="AG66" t="str">
            <v>n</v>
          </cell>
          <cell r="AH66">
            <v>600</v>
          </cell>
          <cell r="AI66" t="str">
            <v>n</v>
          </cell>
          <cell r="AJ66">
            <v>73</v>
          </cell>
          <cell r="AK66" t="str">
            <v>n</v>
          </cell>
          <cell r="AL66">
            <v>120</v>
          </cell>
          <cell r="AM66" t="str">
            <v>n</v>
          </cell>
          <cell r="AO66">
            <v>120</v>
          </cell>
          <cell r="AP66" t="str">
            <v>n</v>
          </cell>
          <cell r="AQ66">
            <v>73</v>
          </cell>
          <cell r="AR66" t="str">
            <v>n</v>
          </cell>
          <cell r="AS66">
            <v>41000</v>
          </cell>
          <cell r="AT66" t="str">
            <v>n</v>
          </cell>
          <cell r="AU66">
            <v>1600</v>
          </cell>
          <cell r="AV66" t="str">
            <v>n</v>
          </cell>
          <cell r="AW66">
            <v>3600</v>
          </cell>
          <cell r="AX66" t="str">
            <v>e</v>
          </cell>
          <cell r="AY66">
            <v>0.3</v>
          </cell>
          <cell r="AZ66" t="str">
            <v>e</v>
          </cell>
          <cell r="BA66">
            <v>0.1</v>
          </cell>
          <cell r="BB66" t="str">
            <v>F</v>
          </cell>
          <cell r="BC66" t="str">
            <v>D</v>
          </cell>
        </row>
        <row r="67">
          <cell r="A67" t="str">
            <v>2,4-Dichlorophenol</v>
          </cell>
          <cell r="B67">
            <v>163.01</v>
          </cell>
          <cell r="C67">
            <v>2.75E-06</v>
          </cell>
          <cell r="D67" t="str">
            <v>a</v>
          </cell>
          <cell r="E67">
            <v>380</v>
          </cell>
          <cell r="F67" t="str">
            <v>a</v>
          </cell>
          <cell r="G67">
            <v>2.2800000000000002</v>
          </cell>
          <cell r="H67">
            <v>0.06091174837011092</v>
          </cell>
          <cell r="I67" t="str">
            <v>d</v>
          </cell>
          <cell r="J67">
            <v>6.353358222340149E-06</v>
          </cell>
          <cell r="K67" t="str">
            <v>d</v>
          </cell>
          <cell r="L67">
            <v>0.00011431992118161069</v>
          </cell>
          <cell r="M67">
            <v>1.6875781870516913E-07</v>
          </cell>
          <cell r="N67">
            <v>0</v>
          </cell>
          <cell r="O67" t="e">
            <v>#REF!</v>
          </cell>
          <cell r="P67">
            <v>0.003</v>
          </cell>
          <cell r="Q67" t="str">
            <v>a</v>
          </cell>
          <cell r="Z67">
            <v>1</v>
          </cell>
          <cell r="AA67">
            <v>0.1</v>
          </cell>
          <cell r="AD67">
            <v>0.023</v>
          </cell>
          <cell r="AE67" t="str">
            <v>g</v>
          </cell>
          <cell r="AF67">
            <v>200</v>
          </cell>
          <cell r="AG67" t="str">
            <v>n</v>
          </cell>
          <cell r="AH67">
            <v>2000</v>
          </cell>
          <cell r="AI67" t="str">
            <v>n</v>
          </cell>
          <cell r="AJ67">
            <v>11</v>
          </cell>
          <cell r="AK67" t="str">
            <v>n</v>
          </cell>
          <cell r="AL67">
            <v>110</v>
          </cell>
          <cell r="AM67" t="str">
            <v>n</v>
          </cell>
          <cell r="AO67">
            <v>110</v>
          </cell>
          <cell r="AP67" t="str">
            <v>n</v>
          </cell>
          <cell r="AQ67">
            <v>11</v>
          </cell>
          <cell r="AR67" t="str">
            <v>n</v>
          </cell>
          <cell r="AS67">
            <v>6100</v>
          </cell>
          <cell r="AT67" t="str">
            <v>n</v>
          </cell>
          <cell r="AU67">
            <v>230</v>
          </cell>
          <cell r="AV67" t="str">
            <v>n</v>
          </cell>
          <cell r="AW67">
            <v>4800</v>
          </cell>
          <cell r="AX67" t="str">
            <v>s</v>
          </cell>
          <cell r="AY67">
            <v>0.5</v>
          </cell>
          <cell r="AZ67" t="str">
            <v>e</v>
          </cell>
          <cell r="BC67" t="str">
            <v>D</v>
          </cell>
        </row>
        <row r="68">
          <cell r="A68" t="str">
            <v>1,2-Dichloropropane</v>
          </cell>
          <cell r="B68">
            <v>113</v>
          </cell>
          <cell r="C68">
            <v>0.00231</v>
          </cell>
          <cell r="D68" t="str">
            <v>a</v>
          </cell>
          <cell r="E68">
            <v>51</v>
          </cell>
          <cell r="F68" t="str">
            <v>a</v>
          </cell>
          <cell r="G68">
            <v>0.306</v>
          </cell>
          <cell r="H68">
            <v>0.0782</v>
          </cell>
          <cell r="I68" t="str">
            <v>c</v>
          </cell>
          <cell r="J68">
            <v>8.73E-06</v>
          </cell>
          <cell r="K68" t="str">
            <v>c</v>
          </cell>
          <cell r="L68">
            <v>0.09602873379255299</v>
          </cell>
          <cell r="M68">
            <v>0.0009173749135968977</v>
          </cell>
          <cell r="N68">
            <v>0</v>
          </cell>
          <cell r="O68" t="e">
            <v>#REF!</v>
          </cell>
          <cell r="R68">
            <v>0.00114</v>
          </cell>
          <cell r="S68" t="str">
            <v>a</v>
          </cell>
          <cell r="T68">
            <v>0.068</v>
          </cell>
          <cell r="U68" t="str">
            <v>b</v>
          </cell>
          <cell r="X68">
            <v>7000</v>
          </cell>
          <cell r="Y68" t="str">
            <v>OSHA</v>
          </cell>
          <cell r="Z68">
            <v>1</v>
          </cell>
          <cell r="AA68">
            <v>0.1</v>
          </cell>
          <cell r="AB68">
            <v>2</v>
          </cell>
          <cell r="AC68" t="str">
            <v>a</v>
          </cell>
          <cell r="AD68">
            <v>0.01</v>
          </cell>
          <cell r="AE68" t="str">
            <v>g</v>
          </cell>
          <cell r="AF68">
            <v>0.68</v>
          </cell>
          <cell r="AG68" t="str">
            <v>c</v>
          </cell>
          <cell r="AH68">
            <v>1.5</v>
          </cell>
          <cell r="AI68" t="str">
            <v>c</v>
          </cell>
          <cell r="AJ68">
            <v>0.099</v>
          </cell>
          <cell r="AK68" t="str">
            <v>c</v>
          </cell>
          <cell r="AL68">
            <v>0.16</v>
          </cell>
          <cell r="AM68" t="str">
            <v>c</v>
          </cell>
          <cell r="AO68">
            <v>0.16</v>
          </cell>
          <cell r="AP68" t="str">
            <v>c</v>
          </cell>
          <cell r="AQ68">
            <v>0.092</v>
          </cell>
          <cell r="AR68" t="str">
            <v>c</v>
          </cell>
          <cell r="AS68">
            <v>84</v>
          </cell>
          <cell r="AT68" t="str">
            <v>c</v>
          </cell>
          <cell r="AU68">
            <v>9.4</v>
          </cell>
          <cell r="AV68" t="str">
            <v>c</v>
          </cell>
          <cell r="AW68">
            <v>11</v>
          </cell>
          <cell r="AX68" t="str">
            <v>e</v>
          </cell>
          <cell r="AY68">
            <v>0.02</v>
          </cell>
          <cell r="AZ68" t="str">
            <v>e</v>
          </cell>
          <cell r="BA68">
            <v>0.005</v>
          </cell>
          <cell r="BB68" t="str">
            <v>F</v>
          </cell>
          <cell r="BC68" t="str">
            <v>B2</v>
          </cell>
        </row>
        <row r="69">
          <cell r="A69" t="str">
            <v>Dieldrin</v>
          </cell>
          <cell r="B69">
            <v>381</v>
          </cell>
          <cell r="C69">
            <v>4.58E-07</v>
          </cell>
          <cell r="D69" t="str">
            <v>a</v>
          </cell>
          <cell r="E69">
            <v>1700</v>
          </cell>
          <cell r="F69" t="str">
            <v>a</v>
          </cell>
          <cell r="G69">
            <v>10.200000000000001</v>
          </cell>
          <cell r="H69">
            <v>0.039842419262682977</v>
          </cell>
          <cell r="I69" t="str">
            <v>d</v>
          </cell>
          <cell r="J69">
            <v>3.8532991260304555E-06</v>
          </cell>
          <cell r="K69" t="str">
            <v>d</v>
          </cell>
          <cell r="L69">
            <v>1.903946323679189E-05</v>
          </cell>
          <cell r="M69">
            <v>6.23236635362278E-09</v>
          </cell>
          <cell r="N69">
            <v>0</v>
          </cell>
          <cell r="O69" t="e">
            <v>#REF!</v>
          </cell>
          <cell r="P69">
            <v>5E-05</v>
          </cell>
          <cell r="Q69" t="str">
            <v>a</v>
          </cell>
          <cell r="T69">
            <v>16</v>
          </cell>
          <cell r="U69" t="str">
            <v>a</v>
          </cell>
          <cell r="V69">
            <v>16.1</v>
          </cell>
          <cell r="W69" t="str">
            <v>a</v>
          </cell>
          <cell r="X69">
            <v>0.25</v>
          </cell>
          <cell r="Y69" t="str">
            <v>OSHA</v>
          </cell>
          <cell r="Z69">
            <v>1</v>
          </cell>
          <cell r="AA69">
            <v>0.1</v>
          </cell>
          <cell r="AB69">
            <v>3.5</v>
          </cell>
          <cell r="AC69" t="str">
            <v>a</v>
          </cell>
          <cell r="AD69">
            <v>0.016</v>
          </cell>
          <cell r="AE69" t="str">
            <v>g</v>
          </cell>
          <cell r="AO69">
            <v>0.0042</v>
          </cell>
          <cell r="AP69" t="str">
            <v>c</v>
          </cell>
          <cell r="AQ69">
            <v>0.00039</v>
          </cell>
          <cell r="AR69" t="str">
            <v>c</v>
          </cell>
          <cell r="AS69">
            <v>0.36</v>
          </cell>
          <cell r="AT69" t="str">
            <v>c</v>
          </cell>
          <cell r="AU69">
            <v>0.04</v>
          </cell>
          <cell r="AV69" t="str">
            <v>c</v>
          </cell>
          <cell r="AW69">
            <v>2</v>
          </cell>
          <cell r="AX69" t="str">
            <v>e</v>
          </cell>
          <cell r="AY69">
            <v>0.001</v>
          </cell>
          <cell r="AZ69" t="str">
            <v>e</v>
          </cell>
          <cell r="BC69" t="str">
            <v>B2</v>
          </cell>
        </row>
        <row r="70">
          <cell r="A70" t="str">
            <v>Diethyl phthalate</v>
          </cell>
          <cell r="B70">
            <v>222</v>
          </cell>
          <cell r="C70">
            <v>1.14E-06</v>
          </cell>
          <cell r="D70" t="str">
            <v>a</v>
          </cell>
          <cell r="E70">
            <v>142</v>
          </cell>
          <cell r="F70" t="str">
            <v>a</v>
          </cell>
          <cell r="G70">
            <v>0.852</v>
          </cell>
          <cell r="H70">
            <v>0.05219533650771065</v>
          </cell>
          <cell r="I70" t="str">
            <v>d</v>
          </cell>
          <cell r="J70">
            <v>5.296581175741957E-06</v>
          </cell>
          <cell r="K70" t="str">
            <v>d</v>
          </cell>
          <cell r="L70">
            <v>4.7390803689831346E-05</v>
          </cell>
          <cell r="M70">
            <v>1.7051152973634747E-07</v>
          </cell>
          <cell r="N70">
            <v>0</v>
          </cell>
          <cell r="O70" t="e">
            <v>#REF!</v>
          </cell>
          <cell r="P70">
            <v>0.8</v>
          </cell>
          <cell r="Q70" t="str">
            <v>a</v>
          </cell>
          <cell r="X70">
            <v>5</v>
          </cell>
          <cell r="Y70" t="str">
            <v>ACGIH</v>
          </cell>
          <cell r="Z70">
            <v>1</v>
          </cell>
          <cell r="AA70">
            <v>0.1</v>
          </cell>
          <cell r="AB70">
            <v>2.5</v>
          </cell>
          <cell r="AC70" t="str">
            <v>a</v>
          </cell>
          <cell r="AD70">
            <v>0.0048</v>
          </cell>
          <cell r="AE70" t="str">
            <v>g</v>
          </cell>
          <cell r="AF70">
            <v>52000</v>
          </cell>
          <cell r="AG70" t="str">
            <v>n</v>
          </cell>
          <cell r="AH70">
            <v>100000</v>
          </cell>
          <cell r="AI70" t="str">
            <v>m</v>
          </cell>
          <cell r="AJ70">
            <v>2900</v>
          </cell>
          <cell r="AK70" t="str">
            <v>n</v>
          </cell>
          <cell r="AL70">
            <v>29000</v>
          </cell>
          <cell r="AM70" t="str">
            <v>n</v>
          </cell>
          <cell r="AO70">
            <v>29000</v>
          </cell>
          <cell r="AP70" t="str">
            <v>n</v>
          </cell>
          <cell r="AQ70">
            <v>2900</v>
          </cell>
          <cell r="AR70" t="str">
            <v>n</v>
          </cell>
          <cell r="AS70">
            <v>1000000</v>
          </cell>
          <cell r="AT70" t="str">
            <v>n</v>
          </cell>
          <cell r="AU70">
            <v>63000</v>
          </cell>
          <cell r="AV70" t="str">
            <v>n</v>
          </cell>
          <cell r="AW70">
            <v>520</v>
          </cell>
          <cell r="AX70" t="str">
            <v>e</v>
          </cell>
          <cell r="AY70">
            <v>110</v>
          </cell>
          <cell r="AZ70" t="str">
            <v>e</v>
          </cell>
          <cell r="BC70" t="str">
            <v>D</v>
          </cell>
        </row>
        <row r="71">
          <cell r="A71" t="str">
            <v>2,4-Dimethylphenol</v>
          </cell>
          <cell r="B71">
            <v>122.16</v>
          </cell>
          <cell r="C71">
            <v>6.55E-06</v>
          </cell>
          <cell r="E71">
            <v>117.5</v>
          </cell>
          <cell r="G71">
            <v>0.705</v>
          </cell>
          <cell r="H71">
            <v>0.07036289133308693</v>
          </cell>
          <cell r="I71" t="str">
            <v>d</v>
          </cell>
          <cell r="J71">
            <v>7.530023637238673E-06</v>
          </cell>
          <cell r="K71" t="str">
            <v>d</v>
          </cell>
          <cell r="L71">
            <v>0.00027228926681438184</v>
          </cell>
          <cell r="M71">
            <v>1.2927751080952205E-06</v>
          </cell>
          <cell r="N71">
            <v>0</v>
          </cell>
          <cell r="O71" t="e">
            <v>#REF!</v>
          </cell>
          <cell r="P71">
            <v>0.02</v>
          </cell>
          <cell r="Q71" t="str">
            <v>a</v>
          </cell>
          <cell r="Z71">
            <v>1</v>
          </cell>
          <cell r="AA71">
            <v>0.1</v>
          </cell>
          <cell r="AD71">
            <v>0.015</v>
          </cell>
          <cell r="AE71" t="str">
            <v>g</v>
          </cell>
          <cell r="AF71">
            <v>1300</v>
          </cell>
          <cell r="AG71" t="str">
            <v>n</v>
          </cell>
          <cell r="AH71">
            <v>14000</v>
          </cell>
          <cell r="AI71" t="str">
            <v>n</v>
          </cell>
          <cell r="AJ71">
            <v>73</v>
          </cell>
          <cell r="AK71" t="str">
            <v>n</v>
          </cell>
          <cell r="AL71">
            <v>730</v>
          </cell>
          <cell r="AM71" t="str">
            <v>n</v>
          </cell>
          <cell r="AO71">
            <v>730</v>
          </cell>
          <cell r="AP71" t="str">
            <v>n</v>
          </cell>
          <cell r="AQ71">
            <v>73</v>
          </cell>
          <cell r="AR71" t="str">
            <v>n</v>
          </cell>
          <cell r="AS71">
            <v>41000</v>
          </cell>
          <cell r="AT71" t="str">
            <v>n</v>
          </cell>
          <cell r="AU71">
            <v>1600</v>
          </cell>
          <cell r="AV71" t="str">
            <v>n</v>
          </cell>
          <cell r="AW71">
            <v>5400</v>
          </cell>
          <cell r="AX71" t="str">
            <v>s</v>
          </cell>
          <cell r="AY71">
            <v>3</v>
          </cell>
          <cell r="AZ71" t="str">
            <v>e</v>
          </cell>
        </row>
        <row r="72">
          <cell r="A72" t="str">
            <v>Dimethylphthalate</v>
          </cell>
          <cell r="B72">
            <v>194.2</v>
          </cell>
          <cell r="C72">
            <v>2.15E-06</v>
          </cell>
          <cell r="D72" t="str">
            <v>c</v>
          </cell>
          <cell r="E72">
            <v>42.66</v>
          </cell>
          <cell r="F72" t="str">
            <v>b</v>
          </cell>
          <cell r="G72">
            <v>0.25595999999999997</v>
          </cell>
          <cell r="H72">
            <v>0.0568</v>
          </cell>
          <cell r="I72" t="str">
            <v>c</v>
          </cell>
          <cell r="J72">
            <v>6.29E-06</v>
          </cell>
          <cell r="K72" t="str">
            <v>c</v>
          </cell>
          <cell r="L72">
            <v>8.937739292380473E-05</v>
          </cell>
          <cell r="M72">
            <v>8.526930130756794E-07</v>
          </cell>
          <cell r="N72">
            <v>0</v>
          </cell>
          <cell r="O72" t="e">
            <v>#REF!</v>
          </cell>
          <cell r="P72">
            <v>10</v>
          </cell>
          <cell r="Q72" t="str">
            <v>b</v>
          </cell>
          <cell r="X72">
            <v>5</v>
          </cell>
          <cell r="Y72" t="str">
            <v>OSHA</v>
          </cell>
          <cell r="Z72">
            <v>1</v>
          </cell>
          <cell r="AA72">
            <v>0.1</v>
          </cell>
          <cell r="AD72">
            <v>0.0016</v>
          </cell>
          <cell r="AE72" t="str">
            <v>g</v>
          </cell>
          <cell r="AF72">
            <v>100000</v>
          </cell>
          <cell r="AG72" t="str">
            <v>m</v>
          </cell>
          <cell r="AH72">
            <v>100000</v>
          </cell>
          <cell r="AI72" t="str">
            <v>m</v>
          </cell>
          <cell r="AJ72">
            <v>37000</v>
          </cell>
          <cell r="AK72" t="str">
            <v>n</v>
          </cell>
          <cell r="AL72">
            <v>370000</v>
          </cell>
          <cell r="AM72" t="str">
            <v>n</v>
          </cell>
          <cell r="AO72">
            <v>370000</v>
          </cell>
          <cell r="AP72" t="str">
            <v>n</v>
          </cell>
          <cell r="AQ72">
            <v>37000</v>
          </cell>
          <cell r="AR72" t="str">
            <v>n</v>
          </cell>
          <cell r="AS72">
            <v>1000000</v>
          </cell>
          <cell r="AT72" t="str">
            <v>n</v>
          </cell>
          <cell r="AU72">
            <v>780000</v>
          </cell>
          <cell r="AV72" t="str">
            <v>n</v>
          </cell>
          <cell r="AW72">
            <v>1600</v>
          </cell>
          <cell r="AX72" t="str">
            <v>e</v>
          </cell>
          <cell r="AY72">
            <v>1200</v>
          </cell>
          <cell r="AZ72" t="str">
            <v>e</v>
          </cell>
          <cell r="BC72" t="str">
            <v>D</v>
          </cell>
        </row>
        <row r="73">
          <cell r="A73" t="str">
            <v>2,6-Dinitrotoluene</v>
          </cell>
          <cell r="B73">
            <v>182</v>
          </cell>
          <cell r="C73">
            <v>3.27E-06</v>
          </cell>
          <cell r="D73" t="str">
            <v>a</v>
          </cell>
          <cell r="E73">
            <v>92</v>
          </cell>
          <cell r="F73" t="str">
            <v>a</v>
          </cell>
          <cell r="G73">
            <v>0.552</v>
          </cell>
          <cell r="H73">
            <v>0.05764644037503172</v>
          </cell>
          <cell r="I73" t="str">
            <v>d</v>
          </cell>
          <cell r="J73">
            <v>5.954091262877846E-06</v>
          </cell>
          <cell r="K73" t="str">
            <v>d</v>
          </cell>
          <cell r="L73">
            <v>0.00013593677900504254</v>
          </cell>
          <cell r="M73">
            <v>6.813568621387235E-07</v>
          </cell>
          <cell r="N73">
            <v>0</v>
          </cell>
          <cell r="O73" t="e">
            <v>#REF!</v>
          </cell>
          <cell r="P73">
            <v>0.001</v>
          </cell>
          <cell r="Q73" t="str">
            <v>b</v>
          </cell>
          <cell r="X73">
            <v>1.5</v>
          </cell>
          <cell r="Y73" t="str">
            <v>OSHA</v>
          </cell>
          <cell r="Z73">
            <v>1</v>
          </cell>
          <cell r="AA73">
            <v>0.1</v>
          </cell>
          <cell r="AB73">
            <v>2</v>
          </cell>
          <cell r="AC73" t="str">
            <v>a</v>
          </cell>
          <cell r="AD73">
            <v>0.0025</v>
          </cell>
          <cell r="AE73" t="str">
            <v>g</v>
          </cell>
          <cell r="AF73">
            <v>65</v>
          </cell>
          <cell r="AG73" t="str">
            <v>n</v>
          </cell>
          <cell r="AH73">
            <v>680</v>
          </cell>
          <cell r="AI73" t="str">
            <v>n</v>
          </cell>
          <cell r="AJ73">
            <v>3.7</v>
          </cell>
          <cell r="AK73" t="str">
            <v>n</v>
          </cell>
          <cell r="AL73">
            <v>37</v>
          </cell>
          <cell r="AM73" t="str">
            <v>n</v>
          </cell>
          <cell r="AO73">
            <v>37</v>
          </cell>
          <cell r="AP73" t="str">
            <v>n</v>
          </cell>
          <cell r="AQ73">
            <v>3.7</v>
          </cell>
          <cell r="AR73" t="str">
            <v>n</v>
          </cell>
          <cell r="AS73">
            <v>2000</v>
          </cell>
          <cell r="AT73" t="str">
            <v>n</v>
          </cell>
          <cell r="AU73">
            <v>78</v>
          </cell>
          <cell r="AV73" t="str">
            <v>n</v>
          </cell>
          <cell r="AW73">
            <v>370</v>
          </cell>
          <cell r="AX73" t="str">
            <v>s</v>
          </cell>
          <cell r="AY73">
            <v>0.1</v>
          </cell>
          <cell r="AZ73" t="str">
            <v>e</v>
          </cell>
          <cell r="BB73" t="str">
            <v>L</v>
          </cell>
          <cell r="BC73" t="str">
            <v>B2</v>
          </cell>
        </row>
        <row r="74">
          <cell r="A74" t="str">
            <v>1,4-Dioxane</v>
          </cell>
          <cell r="B74">
            <v>88</v>
          </cell>
          <cell r="C74">
            <v>1.07E-05</v>
          </cell>
          <cell r="D74" t="str">
            <v>a</v>
          </cell>
          <cell r="E74">
            <v>3.5</v>
          </cell>
          <cell r="F74" t="str">
            <v>a</v>
          </cell>
          <cell r="G74">
            <v>0.021</v>
          </cell>
          <cell r="H74">
            <v>0.229</v>
          </cell>
          <cell r="I74" t="str">
            <v>c</v>
          </cell>
          <cell r="J74">
            <v>1.02E-05</v>
          </cell>
          <cell r="K74" t="str">
            <v>c</v>
          </cell>
          <cell r="L74">
            <v>0.00044480842059753975</v>
          </cell>
          <cell r="M74">
            <v>4.410492129655344E-05</v>
          </cell>
          <cell r="N74">
            <v>0</v>
          </cell>
          <cell r="O74" t="e">
            <v>#REF!</v>
          </cell>
          <cell r="T74">
            <v>0.011</v>
          </cell>
          <cell r="U74" t="str">
            <v>a</v>
          </cell>
          <cell r="X74">
            <v>360</v>
          </cell>
          <cell r="Y74" t="str">
            <v>OSHA</v>
          </cell>
          <cell r="Z74">
            <v>1</v>
          </cell>
          <cell r="AA74">
            <v>0.1</v>
          </cell>
          <cell r="AB74">
            <v>0.01</v>
          </cell>
          <cell r="AC74" t="str">
            <v>a</v>
          </cell>
          <cell r="AD74">
            <v>0.00036</v>
          </cell>
          <cell r="AE74" t="str">
            <v>g</v>
          </cell>
          <cell r="AF74">
            <v>14</v>
          </cell>
          <cell r="AG74" t="str">
            <v>c</v>
          </cell>
          <cell r="AH74">
            <v>37</v>
          </cell>
          <cell r="AI74" t="str">
            <v>c</v>
          </cell>
          <cell r="AJ74">
            <v>0.61</v>
          </cell>
          <cell r="AK74" t="str">
            <v>c</v>
          </cell>
          <cell r="AL74">
            <v>1</v>
          </cell>
          <cell r="AM74" t="str">
            <v>c</v>
          </cell>
          <cell r="AO74">
            <v>6.1</v>
          </cell>
          <cell r="AP74" t="str">
            <v>c</v>
          </cell>
          <cell r="AQ74">
            <v>0.57</v>
          </cell>
          <cell r="AR74" t="str">
            <v>c</v>
          </cell>
          <cell r="AS74">
            <v>520</v>
          </cell>
          <cell r="AT74" t="str">
            <v>c</v>
          </cell>
          <cell r="AU74">
            <v>58</v>
          </cell>
          <cell r="AV74" t="str">
            <v>c</v>
          </cell>
          <cell r="BC74" t="str">
            <v>B2</v>
          </cell>
        </row>
        <row r="75">
          <cell r="A75" t="str">
            <v>Endosulfan I</v>
          </cell>
          <cell r="B75">
            <v>406.92</v>
          </cell>
          <cell r="C75">
            <v>0.000101</v>
          </cell>
          <cell r="D75" t="str">
            <v>b</v>
          </cell>
          <cell r="E75">
            <v>3548.13</v>
          </cell>
          <cell r="F75" t="str">
            <v>b</v>
          </cell>
          <cell r="G75">
            <v>21.288780000000003</v>
          </cell>
          <cell r="H75">
            <v>0.03855259989692709</v>
          </cell>
          <cell r="I75" t="str">
            <v>d</v>
          </cell>
          <cell r="J75">
            <v>3.706779158716676E-06</v>
          </cell>
          <cell r="K75" t="str">
            <v>d</v>
          </cell>
          <cell r="L75">
            <v>0.004198658923397339</v>
          </cell>
          <cell r="M75">
            <v>3.9297747900822525E-07</v>
          </cell>
          <cell r="N75">
            <v>0</v>
          </cell>
          <cell r="O75" t="e">
            <v>#REF!</v>
          </cell>
          <cell r="P75">
            <v>0.006</v>
          </cell>
          <cell r="Q75" t="str">
            <v>a</v>
          </cell>
          <cell r="X75">
            <v>0.1</v>
          </cell>
          <cell r="Y75" t="str">
            <v>OSHA</v>
          </cell>
          <cell r="Z75">
            <v>1</v>
          </cell>
          <cell r="AA75">
            <v>0.1</v>
          </cell>
          <cell r="AO75">
            <v>220</v>
          </cell>
          <cell r="AP75" t="str">
            <v>n</v>
          </cell>
          <cell r="AQ75">
            <v>22</v>
          </cell>
          <cell r="AR75" t="str">
            <v>n</v>
          </cell>
          <cell r="AS75">
            <v>12000</v>
          </cell>
          <cell r="AT75" t="str">
            <v>n</v>
          </cell>
          <cell r="AU75">
            <v>470</v>
          </cell>
          <cell r="AV75" t="str">
            <v>n</v>
          </cell>
          <cell r="AW75">
            <v>1</v>
          </cell>
          <cell r="AX75" t="str">
            <v>s</v>
          </cell>
          <cell r="AY75">
            <v>3</v>
          </cell>
          <cell r="AZ75" t="str">
            <v>e</v>
          </cell>
        </row>
        <row r="76">
          <cell r="A76" t="str">
            <v>Endosulfan II</v>
          </cell>
          <cell r="B76">
            <v>406.92</v>
          </cell>
          <cell r="C76">
            <v>1.91E-05</v>
          </cell>
          <cell r="D76" t="str">
            <v>b</v>
          </cell>
          <cell r="E76">
            <v>2344.23</v>
          </cell>
          <cell r="F76" t="str">
            <v>b</v>
          </cell>
          <cell r="G76">
            <v>14.065380000000001</v>
          </cell>
          <cell r="H76">
            <v>0.03855259989692709</v>
          </cell>
          <cell r="I76" t="str">
            <v>d</v>
          </cell>
          <cell r="J76">
            <v>3.706779158716676E-06</v>
          </cell>
          <cell r="K76" t="str">
            <v>d</v>
          </cell>
          <cell r="L76">
            <v>0.0007940038162068234</v>
          </cell>
          <cell r="M76">
            <v>1.1358639847704061E-07</v>
          </cell>
          <cell r="N76">
            <v>0</v>
          </cell>
          <cell r="O76" t="e">
            <v>#REF!</v>
          </cell>
          <cell r="P76">
            <v>0.006</v>
          </cell>
          <cell r="Q76" t="str">
            <v>a</v>
          </cell>
          <cell r="X76">
            <v>0.1</v>
          </cell>
          <cell r="Y76" t="str">
            <v>OSHA</v>
          </cell>
          <cell r="Z76">
            <v>1</v>
          </cell>
          <cell r="AA76">
            <v>0.1</v>
          </cell>
          <cell r="AO76">
            <v>220</v>
          </cell>
          <cell r="AP76" t="str">
            <v>n</v>
          </cell>
          <cell r="AQ76">
            <v>22</v>
          </cell>
          <cell r="AR76" t="str">
            <v>n</v>
          </cell>
          <cell r="AS76">
            <v>12000</v>
          </cell>
          <cell r="AT76" t="str">
            <v>n</v>
          </cell>
          <cell r="AU76">
            <v>470</v>
          </cell>
          <cell r="AV76" t="str">
            <v>n</v>
          </cell>
          <cell r="AW76">
            <v>1</v>
          </cell>
          <cell r="AX76" t="str">
            <v>s</v>
          </cell>
          <cell r="AY76">
            <v>3</v>
          </cell>
          <cell r="AZ76" t="str">
            <v>e</v>
          </cell>
        </row>
        <row r="77">
          <cell r="A77" t="str">
            <v>Endrin</v>
          </cell>
          <cell r="B77">
            <v>380.92</v>
          </cell>
          <cell r="C77">
            <v>5E-07</v>
          </cell>
          <cell r="D77" t="str">
            <v>b</v>
          </cell>
          <cell r="E77">
            <v>8317.64</v>
          </cell>
          <cell r="F77" t="str">
            <v>b</v>
          </cell>
          <cell r="G77">
            <v>49.90584</v>
          </cell>
          <cell r="H77">
            <v>0.039846602852683766</v>
          </cell>
          <cell r="I77" t="str">
            <v>d</v>
          </cell>
          <cell r="J77">
            <v>3.8537757605452686E-06</v>
          </cell>
          <cell r="K77" t="str">
            <v>d</v>
          </cell>
          <cell r="L77">
            <v>2.0785440214838308E-05</v>
          </cell>
          <cell r="M77">
            <v>1.3559020836968408E-09</v>
          </cell>
          <cell r="N77">
            <v>0</v>
          </cell>
          <cell r="O77" t="e">
            <v>#REF!</v>
          </cell>
          <cell r="P77">
            <v>0.0003</v>
          </cell>
          <cell r="Q77" t="str">
            <v>a</v>
          </cell>
          <cell r="X77">
            <v>0.1</v>
          </cell>
          <cell r="Y77" t="str">
            <v>OSHA</v>
          </cell>
          <cell r="Z77">
            <v>1</v>
          </cell>
          <cell r="AA77">
            <v>0.1</v>
          </cell>
          <cell r="AD77">
            <v>0.016</v>
          </cell>
          <cell r="AE77" t="str">
            <v>g</v>
          </cell>
          <cell r="AO77">
            <v>11</v>
          </cell>
          <cell r="AP77" t="str">
            <v>n</v>
          </cell>
          <cell r="AQ77">
            <v>1.1</v>
          </cell>
          <cell r="AR77" t="str">
            <v>n</v>
          </cell>
          <cell r="AS77">
            <v>610</v>
          </cell>
          <cell r="AT77" t="str">
            <v>n</v>
          </cell>
          <cell r="AU77">
            <v>23</v>
          </cell>
          <cell r="AV77" t="str">
            <v>n</v>
          </cell>
          <cell r="AW77">
            <v>16</v>
          </cell>
          <cell r="AX77" t="str">
            <v>s</v>
          </cell>
          <cell r="AY77">
            <v>0.4</v>
          </cell>
          <cell r="AZ77" t="str">
            <v>e</v>
          </cell>
          <cell r="BA77">
            <v>0.002</v>
          </cell>
          <cell r="BB77" t="str">
            <v>F</v>
          </cell>
          <cell r="BC77" t="str">
            <v>D</v>
          </cell>
        </row>
        <row r="78">
          <cell r="A78" t="str">
            <v>Ethylbenzene</v>
          </cell>
          <cell r="B78">
            <v>106.2</v>
          </cell>
          <cell r="C78">
            <v>0.00643</v>
          </cell>
          <cell r="D78" t="str">
            <v>a</v>
          </cell>
          <cell r="E78">
            <v>1100</v>
          </cell>
          <cell r="F78" t="str">
            <v>a</v>
          </cell>
          <cell r="G78">
            <v>6.6000000000000005</v>
          </cell>
          <cell r="H78">
            <v>0.075</v>
          </cell>
          <cell r="I78" t="str">
            <v>c</v>
          </cell>
          <cell r="J78">
            <v>7.8E-06</v>
          </cell>
          <cell r="K78" t="str">
            <v>c</v>
          </cell>
          <cell r="L78">
            <v>0.26730076116282064</v>
          </cell>
          <cell r="M78">
            <v>0.00015379801644282653</v>
          </cell>
          <cell r="N78">
            <v>0</v>
          </cell>
          <cell r="O78" t="e">
            <v>#REF!</v>
          </cell>
          <cell r="P78">
            <v>0.1</v>
          </cell>
          <cell r="Q78" t="str">
            <v>a</v>
          </cell>
          <cell r="R78">
            <v>0.29</v>
          </cell>
          <cell r="S78" t="str">
            <v>a</v>
          </cell>
          <cell r="X78">
            <v>435</v>
          </cell>
          <cell r="Y78" t="str">
            <v>OSHA</v>
          </cell>
          <cell r="Z78">
            <v>1</v>
          </cell>
          <cell r="AA78">
            <v>0.1</v>
          </cell>
          <cell r="AB78">
            <v>3.15</v>
          </cell>
          <cell r="AC78" t="str">
            <v>a</v>
          </cell>
          <cell r="AD78">
            <v>0.074</v>
          </cell>
          <cell r="AE78" t="str">
            <v>g</v>
          </cell>
          <cell r="AF78">
            <v>690</v>
          </cell>
          <cell r="AG78" t="str">
            <v>s</v>
          </cell>
          <cell r="AH78">
            <v>690</v>
          </cell>
          <cell r="AI78" t="str">
            <v>s</v>
          </cell>
          <cell r="AJ78">
            <v>1100</v>
          </cell>
          <cell r="AK78" t="str">
            <v>n</v>
          </cell>
          <cell r="AL78">
            <v>1300</v>
          </cell>
          <cell r="AM78" t="str">
            <v>n</v>
          </cell>
          <cell r="AO78">
            <v>1300</v>
          </cell>
          <cell r="AP78" t="str">
            <v>n</v>
          </cell>
          <cell r="AQ78">
            <v>1000</v>
          </cell>
          <cell r="AR78" t="str">
            <v>n</v>
          </cell>
          <cell r="AS78">
            <v>200000</v>
          </cell>
          <cell r="AT78" t="str">
            <v>n</v>
          </cell>
          <cell r="AU78">
            <v>7800</v>
          </cell>
          <cell r="AV78" t="str">
            <v>n</v>
          </cell>
          <cell r="AW78">
            <v>260</v>
          </cell>
          <cell r="AX78" t="str">
            <v>e</v>
          </cell>
          <cell r="AY78">
            <v>5</v>
          </cell>
          <cell r="AZ78" t="str">
            <v>e</v>
          </cell>
          <cell r="BA78">
            <v>0.7</v>
          </cell>
          <cell r="BB78" t="str">
            <v>F</v>
          </cell>
          <cell r="BC78" t="str">
            <v>D</v>
          </cell>
        </row>
        <row r="79">
          <cell r="A79" t="str">
            <v>Ethylene Dibromide</v>
          </cell>
          <cell r="B79">
            <v>188</v>
          </cell>
          <cell r="C79">
            <v>0.000673</v>
          </cell>
          <cell r="D79" t="str">
            <v>a</v>
          </cell>
          <cell r="E79">
            <v>44</v>
          </cell>
          <cell r="F79" t="str">
            <v>a</v>
          </cell>
          <cell r="G79">
            <v>0.264</v>
          </cell>
          <cell r="H79">
            <v>0.05671909131102979</v>
          </cell>
          <cell r="I79" t="str">
            <v>d</v>
          </cell>
          <cell r="J79">
            <v>5.841421723704213E-06</v>
          </cell>
          <cell r="K79" t="str">
            <v>d</v>
          </cell>
          <cell r="L79">
            <v>0.027977202529172362</v>
          </cell>
          <cell r="M79">
            <v>0.00022264366538930528</v>
          </cell>
          <cell r="N79">
            <v>0</v>
          </cell>
          <cell r="O79" t="e">
            <v>#REF!</v>
          </cell>
          <cell r="Z79">
            <v>1</v>
          </cell>
          <cell r="AA79">
            <v>0.1</v>
          </cell>
          <cell r="AB79">
            <v>1.76</v>
          </cell>
          <cell r="AC79" t="str">
            <v>a</v>
          </cell>
          <cell r="AD79">
            <v>0.002414348729714148</v>
          </cell>
          <cell r="AE79" t="str">
            <v>i</v>
          </cell>
          <cell r="BA79">
            <v>5E-05</v>
          </cell>
          <cell r="BB79" t="str">
            <v>F</v>
          </cell>
          <cell r="BC79" t="str">
            <v>B2</v>
          </cell>
        </row>
        <row r="80">
          <cell r="A80" t="str">
            <v>Fluoranthene</v>
          </cell>
          <cell r="B80">
            <v>202</v>
          </cell>
          <cell r="C80">
            <v>6.46E-06</v>
          </cell>
          <cell r="D80" t="str">
            <v>a</v>
          </cell>
          <cell r="E80">
            <v>38000</v>
          </cell>
          <cell r="F80" t="str">
            <v>a</v>
          </cell>
          <cell r="G80">
            <v>228</v>
          </cell>
          <cell r="H80">
            <v>0.05471828843365726</v>
          </cell>
          <cell r="I80" t="str">
            <v>d</v>
          </cell>
          <cell r="J80">
            <v>5.599452669579009E-06</v>
          </cell>
          <cell r="K80" t="str">
            <v>d</v>
          </cell>
          <cell r="L80">
            <v>0.00026854788757571096</v>
          </cell>
          <cell r="M80">
            <v>3.4944741266126592E-09</v>
          </cell>
          <cell r="N80">
            <v>0</v>
          </cell>
          <cell r="O80" t="e">
            <v>#REF!</v>
          </cell>
          <cell r="P80">
            <v>0.04</v>
          </cell>
          <cell r="Q80" t="str">
            <v>a</v>
          </cell>
          <cell r="R80">
            <v>0.04</v>
          </cell>
          <cell r="S80" t="str">
            <v>r</v>
          </cell>
          <cell r="Z80">
            <v>1</v>
          </cell>
          <cell r="AA80">
            <v>0.15</v>
          </cell>
          <cell r="AB80">
            <v>4.9</v>
          </cell>
          <cell r="AC80" t="str">
            <v>a</v>
          </cell>
          <cell r="AD80">
            <v>0.36</v>
          </cell>
          <cell r="AE80" t="str">
            <v>g</v>
          </cell>
          <cell r="AF80">
            <v>2600</v>
          </cell>
          <cell r="AG80" t="str">
            <v>n</v>
          </cell>
          <cell r="AH80">
            <v>27000</v>
          </cell>
          <cell r="AI80" t="str">
            <v>n</v>
          </cell>
          <cell r="AJ80">
            <v>150</v>
          </cell>
          <cell r="AK80" t="str">
            <v>n</v>
          </cell>
          <cell r="AL80">
            <v>1500</v>
          </cell>
          <cell r="AM80" t="str">
            <v>n</v>
          </cell>
          <cell r="AO80">
            <v>1500</v>
          </cell>
          <cell r="AP80" t="str">
            <v>n</v>
          </cell>
          <cell r="AQ80">
            <v>150</v>
          </cell>
          <cell r="AR80" t="str">
            <v>n</v>
          </cell>
          <cell r="AS80">
            <v>82000</v>
          </cell>
          <cell r="AT80" t="str">
            <v>n</v>
          </cell>
          <cell r="AU80">
            <v>3100</v>
          </cell>
          <cell r="AV80" t="str">
            <v>n</v>
          </cell>
          <cell r="AW80">
            <v>68</v>
          </cell>
          <cell r="AX80" t="str">
            <v>s</v>
          </cell>
          <cell r="AY80">
            <v>980</v>
          </cell>
          <cell r="AZ80" t="str">
            <v>e</v>
          </cell>
          <cell r="BC80" t="str">
            <v>D</v>
          </cell>
        </row>
        <row r="81">
          <cell r="A81" t="str">
            <v>Fluorene</v>
          </cell>
          <cell r="B81">
            <v>166</v>
          </cell>
          <cell r="C81">
            <v>6.42E-05</v>
          </cell>
          <cell r="D81" t="str">
            <v>a</v>
          </cell>
          <cell r="E81">
            <v>7300</v>
          </cell>
          <cell r="F81" t="str">
            <v>a</v>
          </cell>
          <cell r="G81">
            <v>43.800000000000004</v>
          </cell>
          <cell r="H81">
            <v>0.06036068296658654</v>
          </cell>
          <cell r="I81" t="str">
            <v>d</v>
          </cell>
          <cell r="J81">
            <v>6.285703203718467E-06</v>
          </cell>
          <cell r="K81" t="str">
            <v>d</v>
          </cell>
          <cell r="L81">
            <v>0.002668850523585239</v>
          </cell>
          <cell r="M81">
            <v>1.9093476862784884E-07</v>
          </cell>
          <cell r="N81">
            <v>0</v>
          </cell>
          <cell r="O81" t="e">
            <v>#REF!</v>
          </cell>
          <cell r="P81">
            <v>0.04</v>
          </cell>
          <cell r="Q81" t="str">
            <v>a</v>
          </cell>
          <cell r="R81">
            <v>0.04</v>
          </cell>
          <cell r="S81" t="str">
            <v>r</v>
          </cell>
          <cell r="Z81">
            <v>1</v>
          </cell>
          <cell r="AA81">
            <v>0.15</v>
          </cell>
          <cell r="AB81">
            <v>4.2</v>
          </cell>
          <cell r="AC81" t="str">
            <v>a</v>
          </cell>
          <cell r="AD81">
            <v>0.17758243225473366</v>
          </cell>
          <cell r="AE81" t="str">
            <v>i</v>
          </cell>
          <cell r="AF81">
            <v>300</v>
          </cell>
          <cell r="AG81" t="str">
            <v>s</v>
          </cell>
          <cell r="AH81">
            <v>300</v>
          </cell>
          <cell r="AI81" t="str">
            <v>s</v>
          </cell>
          <cell r="AJ81">
            <v>150</v>
          </cell>
          <cell r="AK81" t="str">
            <v>n</v>
          </cell>
          <cell r="AL81">
            <v>240</v>
          </cell>
          <cell r="AM81" t="str">
            <v>n</v>
          </cell>
          <cell r="AO81">
            <v>1500</v>
          </cell>
          <cell r="AP81" t="str">
            <v>n</v>
          </cell>
          <cell r="AQ81">
            <v>150</v>
          </cell>
          <cell r="AR81" t="str">
            <v>n</v>
          </cell>
          <cell r="AS81">
            <v>82000</v>
          </cell>
          <cell r="AT81" t="str">
            <v>n</v>
          </cell>
          <cell r="AU81">
            <v>3100</v>
          </cell>
          <cell r="AV81" t="str">
            <v>n</v>
          </cell>
          <cell r="AW81">
            <v>89</v>
          </cell>
          <cell r="AX81" t="str">
            <v>s</v>
          </cell>
          <cell r="AY81">
            <v>160</v>
          </cell>
          <cell r="AZ81" t="str">
            <v>e</v>
          </cell>
          <cell r="BC81" t="str">
            <v>D</v>
          </cell>
        </row>
        <row r="82">
          <cell r="A82" t="str">
            <v>Heptachlor</v>
          </cell>
          <cell r="B82">
            <v>374</v>
          </cell>
          <cell r="C82">
            <v>0.000819</v>
          </cell>
          <cell r="D82" t="str">
            <v>a</v>
          </cell>
          <cell r="E82">
            <v>12000</v>
          </cell>
          <cell r="F82" t="str">
            <v>a</v>
          </cell>
          <cell r="G82">
            <v>72</v>
          </cell>
          <cell r="H82">
            <v>0.04021354761476169</v>
          </cell>
          <cell r="I82" t="str">
            <v>d</v>
          </cell>
          <cell r="J82">
            <v>3.895616179927257E-06</v>
          </cell>
          <cell r="K82" t="str">
            <v>d</v>
          </cell>
          <cell r="L82">
            <v>0.03404655107190515</v>
          </cell>
          <cell r="M82">
            <v>9.835388186778847E-07</v>
          </cell>
          <cell r="N82">
            <v>0</v>
          </cell>
          <cell r="O82" t="e">
            <v>#REF!</v>
          </cell>
          <cell r="P82">
            <v>0.0005</v>
          </cell>
          <cell r="Q82" t="str">
            <v>a</v>
          </cell>
          <cell r="T82">
            <v>4.5</v>
          </cell>
          <cell r="U82" t="str">
            <v>a</v>
          </cell>
          <cell r="V82">
            <v>4.55</v>
          </cell>
          <cell r="W82" t="str">
            <v>a</v>
          </cell>
          <cell r="X82">
            <v>0.5</v>
          </cell>
          <cell r="Y82" t="str">
            <v>OSHA</v>
          </cell>
          <cell r="Z82">
            <v>1</v>
          </cell>
          <cell r="AA82">
            <v>0.1</v>
          </cell>
          <cell r="AB82">
            <v>4.4</v>
          </cell>
          <cell r="AC82" t="str">
            <v>a</v>
          </cell>
          <cell r="AD82">
            <v>0.011</v>
          </cell>
          <cell r="AE82" t="str">
            <v>g</v>
          </cell>
          <cell r="AO82">
            <v>0.0023</v>
          </cell>
          <cell r="AP82" t="str">
            <v>c</v>
          </cell>
          <cell r="AQ82">
            <v>0.0014</v>
          </cell>
          <cell r="AR82" t="str">
            <v>c</v>
          </cell>
          <cell r="AS82">
            <v>1.3</v>
          </cell>
          <cell r="AT82" t="str">
            <v>c</v>
          </cell>
          <cell r="AU82">
            <v>0.14</v>
          </cell>
          <cell r="AV82" t="str">
            <v>c</v>
          </cell>
          <cell r="AW82">
            <v>0.3</v>
          </cell>
          <cell r="AX82" t="str">
            <v>e</v>
          </cell>
          <cell r="AY82">
            <v>0.06</v>
          </cell>
          <cell r="AZ82" t="str">
            <v>e</v>
          </cell>
          <cell r="BA82">
            <v>0.0004</v>
          </cell>
          <cell r="BB82" t="str">
            <v>F</v>
          </cell>
          <cell r="BC82" t="str">
            <v>B2</v>
          </cell>
        </row>
        <row r="83">
          <cell r="A83" t="str">
            <v>Heptachlor epoxide</v>
          </cell>
          <cell r="B83">
            <v>389</v>
          </cell>
          <cell r="C83">
            <v>0.000439</v>
          </cell>
          <cell r="D83" t="str">
            <v>a</v>
          </cell>
          <cell r="E83">
            <v>220</v>
          </cell>
          <cell r="F83" t="str">
            <v>a</v>
          </cell>
          <cell r="G83">
            <v>1.32</v>
          </cell>
          <cell r="H83">
            <v>0.0394306002554343</v>
          </cell>
          <cell r="I83" t="str">
            <v>d</v>
          </cell>
          <cell r="J83">
            <v>3.8064244950270916E-06</v>
          </cell>
          <cell r="K83" t="str">
            <v>d</v>
          </cell>
          <cell r="L83">
            <v>0.018249616508628035</v>
          </cell>
          <cell r="M83">
            <v>2.6194504205297173E-05</v>
          </cell>
          <cell r="N83">
            <v>0</v>
          </cell>
          <cell r="O83" t="e">
            <v>#REF!</v>
          </cell>
          <cell r="P83">
            <v>1.3E-05</v>
          </cell>
          <cell r="Q83" t="str">
            <v>a</v>
          </cell>
          <cell r="T83">
            <v>9.1</v>
          </cell>
          <cell r="U83" t="str">
            <v>a</v>
          </cell>
          <cell r="V83">
            <v>9.1</v>
          </cell>
          <cell r="W83" t="str">
            <v>a</v>
          </cell>
          <cell r="Z83">
            <v>1</v>
          </cell>
          <cell r="AA83">
            <v>0.1</v>
          </cell>
          <cell r="AB83">
            <v>2.7</v>
          </cell>
          <cell r="AC83" t="str">
            <v>a</v>
          </cell>
          <cell r="AD83">
            <v>0.0006669603248243556</v>
          </cell>
          <cell r="AE83" t="str">
            <v>i</v>
          </cell>
          <cell r="AO83">
            <v>0.0012</v>
          </cell>
          <cell r="AP83" t="str">
            <v>c</v>
          </cell>
          <cell r="AQ83">
            <v>0.00069</v>
          </cell>
          <cell r="AR83" t="str">
            <v>c</v>
          </cell>
          <cell r="AS83">
            <v>0.63</v>
          </cell>
          <cell r="AT83" t="str">
            <v>c</v>
          </cell>
          <cell r="AU83">
            <v>0.07</v>
          </cell>
          <cell r="AV83" t="str">
            <v>c</v>
          </cell>
          <cell r="AW83">
            <v>1</v>
          </cell>
          <cell r="AX83" t="str">
            <v>e</v>
          </cell>
          <cell r="AY83">
            <v>0.03</v>
          </cell>
          <cell r="AZ83" t="str">
            <v>e</v>
          </cell>
          <cell r="BA83">
            <v>0.0002</v>
          </cell>
          <cell r="BB83" t="str">
            <v>F</v>
          </cell>
          <cell r="BC83" t="str">
            <v>B2</v>
          </cell>
        </row>
        <row r="84">
          <cell r="A84" t="str">
            <v>Hexachlorobenzene</v>
          </cell>
          <cell r="B84">
            <v>284.8</v>
          </cell>
          <cell r="C84">
            <v>0.000681</v>
          </cell>
          <cell r="D84" t="str">
            <v>a</v>
          </cell>
          <cell r="E84">
            <v>3900</v>
          </cell>
          <cell r="F84" t="str">
            <v>a</v>
          </cell>
          <cell r="G84">
            <v>23.400000000000002</v>
          </cell>
          <cell r="H84">
            <v>0.0542</v>
          </cell>
          <cell r="I84" t="str">
            <v>c</v>
          </cell>
          <cell r="J84">
            <v>5.91E-06</v>
          </cell>
          <cell r="K84" t="str">
            <v>c</v>
          </cell>
          <cell r="L84">
            <v>0.028309769572609774</v>
          </cell>
          <cell r="M84">
            <v>3.3817710223735137E-06</v>
          </cell>
          <cell r="N84">
            <v>0</v>
          </cell>
          <cell r="O84" t="e">
            <v>#REF!</v>
          </cell>
          <cell r="P84">
            <v>0.0008</v>
          </cell>
          <cell r="Q84" t="str">
            <v>a</v>
          </cell>
          <cell r="T84">
            <v>1.6</v>
          </cell>
          <cell r="U84" t="str">
            <v>a</v>
          </cell>
          <cell r="V84">
            <v>1.61</v>
          </cell>
          <cell r="W84" t="str">
            <v>a</v>
          </cell>
          <cell r="Z84">
            <v>1</v>
          </cell>
          <cell r="AA84">
            <v>0.1</v>
          </cell>
          <cell r="AB84">
            <v>5.23</v>
          </cell>
          <cell r="AC84" t="str">
            <v>a</v>
          </cell>
          <cell r="AD84">
            <v>0.21</v>
          </cell>
          <cell r="AE84" t="str">
            <v>g</v>
          </cell>
          <cell r="AF84">
            <v>0.28</v>
          </cell>
          <cell r="AG84" t="str">
            <v>c</v>
          </cell>
          <cell r="AH84">
            <v>1.2</v>
          </cell>
          <cell r="AI84" t="str">
            <v>c</v>
          </cell>
          <cell r="AJ84">
            <v>0.0042</v>
          </cell>
          <cell r="AK84" t="str">
            <v>c</v>
          </cell>
          <cell r="AL84">
            <v>0.042</v>
          </cell>
          <cell r="AM84" t="str">
            <v>c</v>
          </cell>
          <cell r="AO84">
            <v>0.0066</v>
          </cell>
          <cell r="AP84" t="str">
            <v>c</v>
          </cell>
          <cell r="AQ84">
            <v>0.0039</v>
          </cell>
          <cell r="AR84" t="str">
            <v>c</v>
          </cell>
          <cell r="AS84">
            <v>3.6</v>
          </cell>
          <cell r="AT84" t="str">
            <v>c</v>
          </cell>
          <cell r="AU84">
            <v>0.4</v>
          </cell>
          <cell r="AV84" t="str">
            <v>c</v>
          </cell>
          <cell r="AW84">
            <v>1</v>
          </cell>
          <cell r="AX84" t="str">
            <v>e</v>
          </cell>
          <cell r="AY84">
            <v>0.8</v>
          </cell>
          <cell r="AZ84" t="str">
            <v>e</v>
          </cell>
          <cell r="BA84">
            <v>0.001</v>
          </cell>
          <cell r="BB84" t="str">
            <v>F</v>
          </cell>
          <cell r="BC84" t="str">
            <v>B2</v>
          </cell>
        </row>
        <row r="85">
          <cell r="A85" t="str">
            <v>Indeno(1,2,3-cd)pyrene</v>
          </cell>
          <cell r="B85">
            <v>276.34</v>
          </cell>
          <cell r="C85">
            <v>6.86E-08</v>
          </cell>
          <cell r="D85" t="str">
            <v>a</v>
          </cell>
          <cell r="E85">
            <v>1600000</v>
          </cell>
          <cell r="F85" t="str">
            <v>a</v>
          </cell>
          <cell r="G85">
            <v>9600</v>
          </cell>
          <cell r="H85">
            <v>0.04678281090428669</v>
          </cell>
          <cell r="I85" t="str">
            <v>d</v>
          </cell>
          <cell r="J85">
            <v>4.6557233284948156E-06</v>
          </cell>
          <cell r="K85" t="str">
            <v>d</v>
          </cell>
          <cell r="L85">
            <v>2.8517623974758163E-06</v>
          </cell>
          <cell r="M85">
            <v>3.855197500290138E-12</v>
          </cell>
          <cell r="N85">
            <v>0</v>
          </cell>
          <cell r="O85" t="e">
            <v>#REF!</v>
          </cell>
          <cell r="P85">
            <v>0.04</v>
          </cell>
          <cell r="Q85" t="str">
            <v>n</v>
          </cell>
          <cell r="R85">
            <v>0.04</v>
          </cell>
          <cell r="S85" t="str">
            <v>r</v>
          </cell>
          <cell r="T85">
            <v>0.73</v>
          </cell>
          <cell r="U85" t="str">
            <v>e</v>
          </cell>
          <cell r="V85">
            <v>0.61</v>
          </cell>
          <cell r="W85" t="str">
            <v>e</v>
          </cell>
          <cell r="Z85">
            <v>1</v>
          </cell>
          <cell r="AA85">
            <v>0.15</v>
          </cell>
          <cell r="AD85">
            <v>1.9</v>
          </cell>
          <cell r="AE85" t="str">
            <v>g</v>
          </cell>
          <cell r="AF85">
            <v>0.61</v>
          </cell>
          <cell r="AG85" t="str">
            <v>c</v>
          </cell>
          <cell r="AH85">
            <v>2.6</v>
          </cell>
          <cell r="AI85" t="str">
            <v>c</v>
          </cell>
          <cell r="AJ85">
            <v>0.0092</v>
          </cell>
          <cell r="AK85" t="str">
            <v>c</v>
          </cell>
          <cell r="AL85">
            <v>0.092</v>
          </cell>
          <cell r="AM85" t="str">
            <v>c</v>
          </cell>
          <cell r="AO85">
            <v>0.092</v>
          </cell>
          <cell r="AP85" t="str">
            <v>c</v>
          </cell>
          <cell r="AQ85">
            <v>0.01</v>
          </cell>
          <cell r="AR85" t="str">
            <v>c</v>
          </cell>
          <cell r="AS85">
            <v>7.8</v>
          </cell>
          <cell r="AT85" t="str">
            <v>c</v>
          </cell>
          <cell r="AU85">
            <v>0.88</v>
          </cell>
          <cell r="AV85" t="str">
            <v>c</v>
          </cell>
          <cell r="AW85">
            <v>280</v>
          </cell>
          <cell r="AX85" t="str">
            <v>s</v>
          </cell>
          <cell r="AY85">
            <v>35</v>
          </cell>
          <cell r="AZ85" t="str">
            <v>e</v>
          </cell>
          <cell r="BA85">
            <v>0.0004</v>
          </cell>
          <cell r="BB85" t="str">
            <v>P</v>
          </cell>
          <cell r="BC85" t="str">
            <v>B2</v>
          </cell>
        </row>
        <row r="86">
          <cell r="A86" t="str">
            <v>Iron</v>
          </cell>
          <cell r="M86" t="str">
            <v/>
          </cell>
          <cell r="P86">
            <v>0.3</v>
          </cell>
          <cell r="Q86" t="str">
            <v>e</v>
          </cell>
          <cell r="Z86">
            <v>1</v>
          </cell>
          <cell r="AA86">
            <v>0.01</v>
          </cell>
          <cell r="AO86">
            <v>11000</v>
          </cell>
          <cell r="AP86" t="str">
            <v>n</v>
          </cell>
          <cell r="AQ86">
            <v>1100</v>
          </cell>
          <cell r="AR86" t="str">
            <v>n</v>
          </cell>
          <cell r="AS86">
            <v>610000</v>
          </cell>
          <cell r="AT86" t="str">
            <v>n</v>
          </cell>
          <cell r="AU86">
            <v>23000</v>
          </cell>
          <cell r="AV86" t="str">
            <v>n</v>
          </cell>
          <cell r="AW86" t="str">
            <v/>
          </cell>
          <cell r="AX86" t="str">
            <v/>
          </cell>
          <cell r="AY86" t="str">
            <v/>
          </cell>
          <cell r="AZ86" t="str">
            <v/>
          </cell>
          <cell r="BA86">
            <v>0.3</v>
          </cell>
          <cell r="BB86" t="str">
            <v>F (Secondary Standard)</v>
          </cell>
        </row>
        <row r="87">
          <cell r="A87" t="str">
            <v>Isophorone</v>
          </cell>
          <cell r="M87" t="str">
            <v/>
          </cell>
          <cell r="P87">
            <v>0.2</v>
          </cell>
          <cell r="Q87" t="str">
            <v>a</v>
          </cell>
          <cell r="T87">
            <v>0.00095</v>
          </cell>
          <cell r="U87" t="str">
            <v>a</v>
          </cell>
          <cell r="X87">
            <v>140</v>
          </cell>
          <cell r="Y87" t="str">
            <v>OSHA</v>
          </cell>
          <cell r="AA87">
            <v>0.01</v>
          </cell>
          <cell r="AD87">
            <v>0.0044</v>
          </cell>
          <cell r="AE87" t="str">
            <v>g</v>
          </cell>
          <cell r="AO87">
            <v>71</v>
          </cell>
          <cell r="AP87" t="str">
            <v>c</v>
          </cell>
          <cell r="AQ87">
            <v>6.6</v>
          </cell>
          <cell r="AR87" t="str">
            <v>c</v>
          </cell>
          <cell r="AS87">
            <v>6000</v>
          </cell>
          <cell r="AT87" t="str">
            <v>c</v>
          </cell>
          <cell r="AU87">
            <v>670</v>
          </cell>
          <cell r="AV87" t="str">
            <v>c</v>
          </cell>
          <cell r="AW87">
            <v>3400</v>
          </cell>
          <cell r="AX87" t="str">
            <v>e</v>
          </cell>
          <cell r="AY87">
            <v>0.2</v>
          </cell>
          <cell r="AZ87" t="str">
            <v>e</v>
          </cell>
          <cell r="BB87" t="str">
            <v>L</v>
          </cell>
          <cell r="BC87" t="str">
            <v>C</v>
          </cell>
        </row>
        <row r="88">
          <cell r="A88" t="str">
            <v>p-Isopropyltoluene</v>
          </cell>
          <cell r="M88" t="str">
            <v/>
          </cell>
          <cell r="Z88">
            <v>1</v>
          </cell>
          <cell r="AA88">
            <v>0.01</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row>
        <row r="89">
          <cell r="A89" t="str">
            <v>Lead</v>
          </cell>
          <cell r="M89" t="str">
            <v/>
          </cell>
          <cell r="X89">
            <v>0.15</v>
          </cell>
          <cell r="Y89" t="str">
            <v>ACGIH (fume)</v>
          </cell>
          <cell r="Z89">
            <v>1</v>
          </cell>
          <cell r="AA89">
            <v>0.01</v>
          </cell>
          <cell r="AF89">
            <v>400</v>
          </cell>
          <cell r="AG89" t="str">
            <v>n</v>
          </cell>
          <cell r="AH89">
            <v>1000</v>
          </cell>
          <cell r="AI89" t="str">
            <v>n</v>
          </cell>
          <cell r="AL89">
            <v>4</v>
          </cell>
          <cell r="AM89" t="str">
            <v>n</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v>0.015</v>
          </cell>
          <cell r="BB89" t="str">
            <v>F</v>
          </cell>
          <cell r="BC89" t="str">
            <v>B2</v>
          </cell>
        </row>
        <row r="90">
          <cell r="A90" t="str">
            <v>Manganese</v>
          </cell>
          <cell r="M90" t="str">
            <v/>
          </cell>
          <cell r="P90">
            <v>0.005</v>
          </cell>
          <cell r="Q90" t="str">
            <v>a</v>
          </cell>
          <cell r="R90">
            <v>1.43E-05</v>
          </cell>
          <cell r="S90" t="str">
            <v>a</v>
          </cell>
          <cell r="X90">
            <v>5</v>
          </cell>
          <cell r="Y90" t="str">
            <v>OSHA</v>
          </cell>
          <cell r="Z90">
            <v>1</v>
          </cell>
          <cell r="AA90">
            <v>0.01</v>
          </cell>
          <cell r="AF90">
            <v>380</v>
          </cell>
          <cell r="AG90" t="str">
            <v>n</v>
          </cell>
          <cell r="AH90">
            <v>7800</v>
          </cell>
          <cell r="AI90" t="str">
            <v>n</v>
          </cell>
          <cell r="AJ90">
            <v>0.051</v>
          </cell>
          <cell r="AK90" t="str">
            <v>n</v>
          </cell>
          <cell r="AL90">
            <v>180</v>
          </cell>
          <cell r="AM90" t="str">
            <v>n</v>
          </cell>
          <cell r="AO90">
            <v>180</v>
          </cell>
          <cell r="AP90" t="str">
            <v>n</v>
          </cell>
          <cell r="AQ90">
            <v>0.052</v>
          </cell>
          <cell r="AR90" t="str">
            <v>n</v>
          </cell>
          <cell r="AS90">
            <v>10000</v>
          </cell>
          <cell r="AT90" t="str">
            <v>n</v>
          </cell>
          <cell r="AU90">
            <v>390</v>
          </cell>
          <cell r="AV90" t="str">
            <v>n</v>
          </cell>
          <cell r="AW90" t="str">
            <v/>
          </cell>
          <cell r="AX90" t="str">
            <v/>
          </cell>
          <cell r="AY90" t="str">
            <v/>
          </cell>
          <cell r="AZ90" t="str">
            <v/>
          </cell>
          <cell r="BA90">
            <v>0.05</v>
          </cell>
          <cell r="BB90" t="str">
            <v>F (Secondary Standard)</v>
          </cell>
          <cell r="BC90" t="str">
            <v>D</v>
          </cell>
        </row>
        <row r="91">
          <cell r="A91" t="str">
            <v>Mercury</v>
          </cell>
          <cell r="M91" t="str">
            <v/>
          </cell>
          <cell r="P91">
            <v>0.0001</v>
          </cell>
          <cell r="Q91" t="str">
            <v>a</v>
          </cell>
          <cell r="R91">
            <v>8.6E-05</v>
          </cell>
          <cell r="S91" t="str">
            <v>a</v>
          </cell>
          <cell r="X91">
            <v>0.1</v>
          </cell>
          <cell r="Y91" t="str">
            <v>OSHA (maximum ceiling)</v>
          </cell>
          <cell r="Z91">
            <v>1</v>
          </cell>
          <cell r="AA91">
            <v>0.01</v>
          </cell>
          <cell r="AF91">
            <v>6.5</v>
          </cell>
          <cell r="AG91" t="str">
            <v>n</v>
          </cell>
          <cell r="AH91">
            <v>68</v>
          </cell>
          <cell r="AI91" t="str">
            <v>n</v>
          </cell>
          <cell r="AL91">
            <v>3.7</v>
          </cell>
          <cell r="AM91" t="str">
            <v>n</v>
          </cell>
          <cell r="AO91">
            <v>11</v>
          </cell>
          <cell r="AP91" t="str">
            <v>n</v>
          </cell>
          <cell r="AQ91">
            <v>0.31</v>
          </cell>
          <cell r="AR91" t="str">
            <v>n</v>
          </cell>
          <cell r="AS91">
            <v>610</v>
          </cell>
          <cell r="AT91" t="str">
            <v>n</v>
          </cell>
          <cell r="AU91">
            <v>23</v>
          </cell>
          <cell r="AV91" t="str">
            <v>n</v>
          </cell>
          <cell r="AW91">
            <v>7</v>
          </cell>
          <cell r="AX91" t="str">
            <v>e</v>
          </cell>
          <cell r="AY91">
            <v>3</v>
          </cell>
          <cell r="AZ91" t="str">
            <v>e</v>
          </cell>
          <cell r="BA91">
            <v>0.002</v>
          </cell>
          <cell r="BB91" t="str">
            <v>F</v>
          </cell>
          <cell r="BC91" t="str">
            <v>D</v>
          </cell>
        </row>
        <row r="92">
          <cell r="A92" t="str">
            <v>Methylene Chloride</v>
          </cell>
          <cell r="B92">
            <v>50.5</v>
          </cell>
          <cell r="C92">
            <v>0.044</v>
          </cell>
          <cell r="D92" t="str">
            <v>a</v>
          </cell>
          <cell r="E92">
            <v>35</v>
          </cell>
          <cell r="F92" t="str">
            <v>a</v>
          </cell>
          <cell r="G92">
            <v>0.21</v>
          </cell>
          <cell r="H92">
            <v>0.126</v>
          </cell>
          <cell r="I92" t="str">
            <v>c</v>
          </cell>
          <cell r="J92">
            <v>6.5E-06</v>
          </cell>
          <cell r="K92" t="str">
            <v>c</v>
          </cell>
          <cell r="L92">
            <v>1.829118738905771</v>
          </cell>
          <cell r="M92">
            <v>0.018319255539220886</v>
          </cell>
          <cell r="N92">
            <v>0</v>
          </cell>
          <cell r="O92" t="e">
            <v>#REF!</v>
          </cell>
          <cell r="P92">
            <v>0.06</v>
          </cell>
          <cell r="Q92" t="str">
            <v>a</v>
          </cell>
          <cell r="R92">
            <v>0.857</v>
          </cell>
          <cell r="S92" t="str">
            <v>b</v>
          </cell>
          <cell r="T92">
            <v>0.0075</v>
          </cell>
          <cell r="U92" t="str">
            <v>a</v>
          </cell>
          <cell r="V92">
            <v>0.00164</v>
          </cell>
          <cell r="W92" t="str">
            <v>a</v>
          </cell>
          <cell r="X92">
            <v>1032.719836400818</v>
          </cell>
          <cell r="Y92" t="str">
            <v>OSHA</v>
          </cell>
          <cell r="Z92">
            <v>1</v>
          </cell>
          <cell r="AA92">
            <v>0.1</v>
          </cell>
          <cell r="AD92">
            <v>0.0045</v>
          </cell>
          <cell r="AE92" t="str">
            <v>g</v>
          </cell>
          <cell r="AF92">
            <v>11</v>
          </cell>
          <cell r="AG92" t="str">
            <v>c</v>
          </cell>
          <cell r="AH92">
            <v>25</v>
          </cell>
          <cell r="AI92" t="str">
            <v>c</v>
          </cell>
          <cell r="AJ92">
            <v>4.1</v>
          </cell>
          <cell r="AK92" t="str">
            <v>c</v>
          </cell>
          <cell r="AL92">
            <v>4.3</v>
          </cell>
          <cell r="AM92" t="str">
            <v>c</v>
          </cell>
          <cell r="AO92">
            <v>4.1</v>
          </cell>
          <cell r="AP92" t="str">
            <v>c</v>
          </cell>
          <cell r="AQ92">
            <v>3.8</v>
          </cell>
          <cell r="AR92" t="str">
            <v>c</v>
          </cell>
          <cell r="AS92">
            <v>760</v>
          </cell>
          <cell r="AT92" t="str">
            <v>c</v>
          </cell>
          <cell r="AU92">
            <v>85</v>
          </cell>
          <cell r="AV92" t="str">
            <v>c</v>
          </cell>
          <cell r="AW92">
            <v>7</v>
          </cell>
          <cell r="AX92" t="str">
            <v>e</v>
          </cell>
          <cell r="AY92">
            <v>0.01</v>
          </cell>
          <cell r="AZ92" t="str">
            <v>e</v>
          </cell>
          <cell r="BC92" t="str">
            <v>B2</v>
          </cell>
        </row>
        <row r="93">
          <cell r="A93" t="str">
            <v>Methyl Ethyl Ketone</v>
          </cell>
          <cell r="B93">
            <v>72.1</v>
          </cell>
          <cell r="C93">
            <v>2.74E-05</v>
          </cell>
          <cell r="D93" t="str">
            <v>a</v>
          </cell>
          <cell r="E93">
            <v>4.5</v>
          </cell>
          <cell r="F93" t="str">
            <v>a</v>
          </cell>
          <cell r="G93">
            <v>0.027</v>
          </cell>
          <cell r="H93">
            <v>0.806</v>
          </cell>
          <cell r="I93" t="str">
            <v>c</v>
          </cell>
          <cell r="J93">
            <v>9.8E-06</v>
          </cell>
          <cell r="K93" t="str">
            <v>c</v>
          </cell>
          <cell r="L93">
            <v>0.0011390421237731394</v>
          </cell>
          <cell r="M93">
            <v>0.0003741867251459673</v>
          </cell>
          <cell r="N93">
            <v>0</v>
          </cell>
          <cell r="O93" t="e">
            <v>#REF!</v>
          </cell>
          <cell r="P93">
            <v>0.6</v>
          </cell>
          <cell r="Q93" t="str">
            <v>a</v>
          </cell>
          <cell r="R93">
            <v>0.286</v>
          </cell>
          <cell r="S93" t="str">
            <v>a</v>
          </cell>
          <cell r="X93">
            <v>590</v>
          </cell>
          <cell r="Y93" t="str">
            <v>OSHA</v>
          </cell>
          <cell r="Z93">
            <v>1</v>
          </cell>
          <cell r="AA93">
            <v>0.1</v>
          </cell>
          <cell r="AD93">
            <v>0.0011</v>
          </cell>
          <cell r="AE93" t="str">
            <v>g</v>
          </cell>
          <cell r="AF93">
            <v>8700</v>
          </cell>
          <cell r="AG93" t="str">
            <v>n</v>
          </cell>
          <cell r="AH93">
            <v>34000</v>
          </cell>
          <cell r="AI93" t="str">
            <v>n</v>
          </cell>
          <cell r="AJ93">
            <v>1000</v>
          </cell>
          <cell r="AK93" t="str">
            <v>n</v>
          </cell>
          <cell r="AL93">
            <v>1900</v>
          </cell>
          <cell r="AM93" t="str">
            <v>n</v>
          </cell>
          <cell r="AO93">
            <v>1900</v>
          </cell>
          <cell r="AP93" t="str">
            <v>n</v>
          </cell>
          <cell r="AQ93">
            <v>1000</v>
          </cell>
          <cell r="AR93" t="str">
            <v>n</v>
          </cell>
          <cell r="AS93">
            <v>1000000</v>
          </cell>
          <cell r="AT93" t="str">
            <v>n</v>
          </cell>
          <cell r="AU93">
            <v>47000</v>
          </cell>
          <cell r="AV93" t="str">
            <v>n</v>
          </cell>
          <cell r="AW93" t="str">
            <v/>
          </cell>
          <cell r="AX93" t="str">
            <v/>
          </cell>
          <cell r="AY93" t="str">
            <v/>
          </cell>
          <cell r="AZ93" t="str">
            <v/>
          </cell>
          <cell r="BC93" t="str">
            <v>D</v>
          </cell>
        </row>
        <row r="94">
          <cell r="A94" t="str">
            <v>2-Methylnaphthalene</v>
          </cell>
          <cell r="B94">
            <v>142.2</v>
          </cell>
          <cell r="C94">
            <v>5.8E-05</v>
          </cell>
          <cell r="D94" t="str">
            <v>c</v>
          </cell>
          <cell r="E94">
            <v>7943.28</v>
          </cell>
          <cell r="F94" t="str">
            <v>b</v>
          </cell>
          <cell r="G94">
            <v>47.65968</v>
          </cell>
          <cell r="H94">
            <v>0.06521663563841953</v>
          </cell>
          <cell r="I94" t="str">
            <v>d</v>
          </cell>
          <cell r="J94">
            <v>6.885566426413062E-06</v>
          </cell>
          <cell r="K94" t="str">
            <v>d</v>
          </cell>
          <cell r="L94">
            <v>0.002411111064921244</v>
          </cell>
          <cell r="M94">
            <v>1.7141290546349013E-07</v>
          </cell>
          <cell r="N94">
            <v>0</v>
          </cell>
          <cell r="O94" t="e">
            <v>#REF!</v>
          </cell>
          <cell r="Z94">
            <v>1</v>
          </cell>
          <cell r="AA94">
            <v>0.1</v>
          </cell>
          <cell r="AO94" t="str">
            <v/>
          </cell>
          <cell r="AP94" t="str">
            <v/>
          </cell>
          <cell r="AQ94" t="str">
            <v/>
          </cell>
          <cell r="AR94" t="str">
            <v/>
          </cell>
          <cell r="AS94" t="str">
            <v/>
          </cell>
          <cell r="AT94" t="str">
            <v/>
          </cell>
          <cell r="AU94" t="str">
            <v/>
          </cell>
          <cell r="AV94" t="str">
            <v/>
          </cell>
          <cell r="AW94" t="str">
            <v/>
          </cell>
          <cell r="AX94" t="str">
            <v/>
          </cell>
          <cell r="AY94" t="str">
            <v/>
          </cell>
          <cell r="AZ94" t="str">
            <v/>
          </cell>
        </row>
        <row r="95">
          <cell r="A95" t="str">
            <v>Methoxychlor</v>
          </cell>
          <cell r="B95">
            <v>345.66</v>
          </cell>
          <cell r="E95">
            <v>4.93</v>
          </cell>
          <cell r="F95" t="str">
            <v>f</v>
          </cell>
          <cell r="G95">
            <v>0.02958</v>
          </cell>
          <cell r="H95">
            <v>0.04182959178137992</v>
          </cell>
          <cell r="I95" t="str">
            <v>d</v>
          </cell>
          <cell r="J95">
            <v>4.080686203219832E-06</v>
          </cell>
          <cell r="K95" t="str">
            <v>d</v>
          </cell>
          <cell r="L95">
            <v>0</v>
          </cell>
          <cell r="M95" t="str">
            <v/>
          </cell>
          <cell r="N95" t="e">
            <v>#DIV/0!</v>
          </cell>
          <cell r="O95" t="e">
            <v>#REF!</v>
          </cell>
          <cell r="Z95">
            <v>1</v>
          </cell>
          <cell r="AA95">
            <v>0.01</v>
          </cell>
          <cell r="AO95" t="str">
            <v/>
          </cell>
          <cell r="AP95" t="str">
            <v/>
          </cell>
          <cell r="AQ95" t="str">
            <v/>
          </cell>
          <cell r="AR95" t="str">
            <v/>
          </cell>
          <cell r="AS95" t="str">
            <v/>
          </cell>
          <cell r="AT95" t="str">
            <v/>
          </cell>
          <cell r="AU95" t="str">
            <v/>
          </cell>
          <cell r="AV95" t="str">
            <v/>
          </cell>
          <cell r="AW95" t="str">
            <v/>
          </cell>
          <cell r="AX95" t="str">
            <v/>
          </cell>
          <cell r="AY95" t="str">
            <v/>
          </cell>
          <cell r="AZ95" t="str">
            <v/>
          </cell>
          <cell r="BA95">
            <v>0.04</v>
          </cell>
          <cell r="BB95" t="str">
            <v>F</v>
          </cell>
          <cell r="BC95" t="str">
            <v>D</v>
          </cell>
        </row>
        <row r="96">
          <cell r="A96" t="str">
            <v>2-Methylphenol</v>
          </cell>
          <cell r="B96">
            <v>108.14</v>
          </cell>
          <cell r="C96">
            <v>1.23E-06</v>
          </cell>
          <cell r="D96" t="str">
            <v>b</v>
          </cell>
          <cell r="E96">
            <v>21.88</v>
          </cell>
          <cell r="F96" t="str">
            <v>b</v>
          </cell>
          <cell r="G96">
            <v>0.13128</v>
          </cell>
          <cell r="H96">
            <v>0.074</v>
          </cell>
          <cell r="I96" t="str">
            <v>c</v>
          </cell>
          <cell r="J96">
            <v>8.3E-06</v>
          </cell>
          <cell r="K96" t="str">
            <v>c</v>
          </cell>
          <cell r="L96">
            <v>5.1132182928502245E-05</v>
          </cell>
          <cell r="M96">
            <v>1.079124466051012E-06</v>
          </cell>
          <cell r="N96">
            <v>0</v>
          </cell>
          <cell r="O96" t="e">
            <v>#REF!</v>
          </cell>
          <cell r="P96">
            <v>0.05</v>
          </cell>
          <cell r="Q96" t="str">
            <v>a</v>
          </cell>
          <cell r="X96">
            <v>22</v>
          </cell>
          <cell r="Y96" t="str">
            <v>OSHA</v>
          </cell>
          <cell r="Z96">
            <v>1</v>
          </cell>
          <cell r="AA96">
            <v>0.1</v>
          </cell>
          <cell r="AB96">
            <v>1.97</v>
          </cell>
          <cell r="AC96" t="str">
            <v>a</v>
          </cell>
          <cell r="AD96">
            <v>0.01</v>
          </cell>
          <cell r="AE96" t="str">
            <v>g</v>
          </cell>
          <cell r="AF96">
            <v>3300</v>
          </cell>
          <cell r="AG96" t="str">
            <v>n</v>
          </cell>
          <cell r="AH96">
            <v>34000</v>
          </cell>
          <cell r="AI96" t="str">
            <v>n</v>
          </cell>
          <cell r="AJ96">
            <v>180</v>
          </cell>
          <cell r="AK96" t="str">
            <v>n</v>
          </cell>
          <cell r="AL96">
            <v>1800</v>
          </cell>
          <cell r="AM96" t="str">
            <v>n</v>
          </cell>
          <cell r="AO96">
            <v>1800</v>
          </cell>
          <cell r="AP96" t="str">
            <v>n</v>
          </cell>
          <cell r="AQ96">
            <v>180</v>
          </cell>
          <cell r="AR96" t="str">
            <v>n</v>
          </cell>
          <cell r="AS96">
            <v>100000</v>
          </cell>
          <cell r="AT96" t="str">
            <v>n</v>
          </cell>
          <cell r="AU96">
            <v>3900</v>
          </cell>
          <cell r="AV96" t="str">
            <v>n</v>
          </cell>
          <cell r="AW96">
            <v>12000</v>
          </cell>
          <cell r="AX96" t="str">
            <v>s</v>
          </cell>
          <cell r="AY96">
            <v>6</v>
          </cell>
          <cell r="AZ96" t="str">
            <v>e</v>
          </cell>
        </row>
        <row r="97">
          <cell r="A97" t="str">
            <v>3-Methylphenol</v>
          </cell>
          <cell r="M97" t="str">
            <v/>
          </cell>
          <cell r="P97">
            <v>0.05</v>
          </cell>
          <cell r="Q97" t="str">
            <v>a</v>
          </cell>
          <cell r="X97">
            <v>22</v>
          </cell>
          <cell r="Y97" t="str">
            <v>OSHA</v>
          </cell>
          <cell r="Z97">
            <v>1</v>
          </cell>
          <cell r="AA97">
            <v>0.01</v>
          </cell>
          <cell r="AB97">
            <v>1.97</v>
          </cell>
          <cell r="AC97" t="str">
            <v>a</v>
          </cell>
          <cell r="AD97">
            <v>0.01</v>
          </cell>
          <cell r="AE97" t="str">
            <v>g</v>
          </cell>
          <cell r="AF97">
            <v>3300</v>
          </cell>
          <cell r="AG97" t="str">
            <v>n</v>
          </cell>
          <cell r="AH97">
            <v>34000</v>
          </cell>
          <cell r="AI97" t="str">
            <v>n</v>
          </cell>
          <cell r="AJ97">
            <v>180</v>
          </cell>
          <cell r="AK97" t="str">
            <v>n</v>
          </cell>
          <cell r="AL97">
            <v>1800</v>
          </cell>
          <cell r="AM97" t="str">
            <v>n</v>
          </cell>
          <cell r="AO97">
            <v>1800</v>
          </cell>
          <cell r="AP97" t="str">
            <v>n</v>
          </cell>
          <cell r="AQ97">
            <v>180</v>
          </cell>
          <cell r="AR97" t="str">
            <v>n</v>
          </cell>
          <cell r="AS97">
            <v>100000</v>
          </cell>
          <cell r="AT97" t="str">
            <v>n</v>
          </cell>
          <cell r="AU97">
            <v>3900</v>
          </cell>
          <cell r="AV97" t="str">
            <v>n</v>
          </cell>
          <cell r="AW97" t="str">
            <v/>
          </cell>
          <cell r="AX97" t="str">
            <v/>
          </cell>
          <cell r="AY97" t="str">
            <v/>
          </cell>
          <cell r="AZ97" t="str">
            <v/>
          </cell>
        </row>
        <row r="98">
          <cell r="A98" t="str">
            <v>4-Methylphenol</v>
          </cell>
          <cell r="B98">
            <v>108.14</v>
          </cell>
          <cell r="C98">
            <v>7.92E-07</v>
          </cell>
          <cell r="D98" t="str">
            <v>b</v>
          </cell>
          <cell r="E98">
            <v>48.98</v>
          </cell>
          <cell r="F98" t="str">
            <v>b</v>
          </cell>
          <cell r="G98">
            <v>0.29388</v>
          </cell>
          <cell r="H98">
            <v>0.074</v>
          </cell>
          <cell r="I98" t="str">
            <v>c</v>
          </cell>
          <cell r="J98">
            <v>1E-05</v>
          </cell>
          <cell r="K98" t="str">
            <v>c</v>
          </cell>
          <cell r="L98">
            <v>3.292413730030388E-05</v>
          </cell>
          <cell r="M98">
            <v>4.84437169547859E-07</v>
          </cell>
          <cell r="N98">
            <v>0</v>
          </cell>
          <cell r="O98" t="e">
            <v>#REF!</v>
          </cell>
          <cell r="P98">
            <v>0.005</v>
          </cell>
          <cell r="Q98" t="str">
            <v>b</v>
          </cell>
          <cell r="X98">
            <v>22</v>
          </cell>
          <cell r="Y98" t="str">
            <v>OSHA</v>
          </cell>
          <cell r="Z98">
            <v>1</v>
          </cell>
          <cell r="AA98">
            <v>0.1</v>
          </cell>
          <cell r="AB98">
            <v>1.97</v>
          </cell>
          <cell r="AC98" t="str">
            <v>a</v>
          </cell>
          <cell r="AD98">
            <v>0.01</v>
          </cell>
          <cell r="AE98" t="str">
            <v>g</v>
          </cell>
          <cell r="AF98">
            <v>330</v>
          </cell>
          <cell r="AG98" t="str">
            <v>n</v>
          </cell>
          <cell r="AH98">
            <v>3400</v>
          </cell>
          <cell r="AI98" t="str">
            <v>n</v>
          </cell>
          <cell r="AJ98">
            <v>18</v>
          </cell>
          <cell r="AK98" t="str">
            <v>n</v>
          </cell>
          <cell r="AL98">
            <v>180</v>
          </cell>
          <cell r="AM98" t="str">
            <v>n</v>
          </cell>
          <cell r="AO98">
            <v>180</v>
          </cell>
          <cell r="AP98" t="str">
            <v>n</v>
          </cell>
          <cell r="AQ98">
            <v>18</v>
          </cell>
          <cell r="AR98" t="str">
            <v>n</v>
          </cell>
          <cell r="AS98">
            <v>10000</v>
          </cell>
          <cell r="AT98" t="str">
            <v>n</v>
          </cell>
          <cell r="AU98">
            <v>390</v>
          </cell>
          <cell r="AV98" t="str">
            <v>n</v>
          </cell>
          <cell r="AW98" t="str">
            <v/>
          </cell>
          <cell r="AX98" t="str">
            <v/>
          </cell>
          <cell r="AY98" t="str">
            <v/>
          </cell>
          <cell r="AZ98" t="str">
            <v/>
          </cell>
        </row>
        <row r="99">
          <cell r="A99" t="str">
            <v>Naphthalene</v>
          </cell>
          <cell r="B99">
            <v>128.18</v>
          </cell>
          <cell r="C99">
            <v>0.0006146</v>
          </cell>
          <cell r="D99" t="str">
            <v>b</v>
          </cell>
          <cell r="E99">
            <v>1368.87</v>
          </cell>
          <cell r="F99" t="str">
            <v>b</v>
          </cell>
          <cell r="G99">
            <v>8.21322</v>
          </cell>
          <cell r="H99">
            <v>0.059</v>
          </cell>
          <cell r="I99" t="str">
            <v>c</v>
          </cell>
          <cell r="J99">
            <v>7.5E-06</v>
          </cell>
          <cell r="K99" t="str">
            <v>c</v>
          </cell>
          <cell r="L99">
            <v>0.025549463112079247</v>
          </cell>
          <cell r="M99">
            <v>9.38967214981538E-06</v>
          </cell>
          <cell r="N99">
            <v>0</v>
          </cell>
          <cell r="O99" t="e">
            <v>#REF!</v>
          </cell>
          <cell r="P99">
            <v>0.04</v>
          </cell>
          <cell r="Q99" t="str">
            <v>n</v>
          </cell>
          <cell r="R99">
            <v>0.04</v>
          </cell>
          <cell r="S99" t="str">
            <v>r</v>
          </cell>
          <cell r="X99">
            <v>50</v>
          </cell>
          <cell r="Y99" t="str">
            <v>OSHA</v>
          </cell>
          <cell r="Z99">
            <v>1</v>
          </cell>
          <cell r="AA99">
            <v>0.15</v>
          </cell>
          <cell r="AD99">
            <v>0.069</v>
          </cell>
          <cell r="AE99" t="str">
            <v>g</v>
          </cell>
          <cell r="AF99">
            <v>800</v>
          </cell>
          <cell r="AG99" t="str">
            <v>s</v>
          </cell>
          <cell r="AH99">
            <v>800</v>
          </cell>
          <cell r="AI99" t="str">
            <v>s</v>
          </cell>
          <cell r="AJ99">
            <v>150</v>
          </cell>
          <cell r="AK99" t="str">
            <v>n</v>
          </cell>
          <cell r="AL99">
            <v>240</v>
          </cell>
          <cell r="AM99" t="str">
            <v>n</v>
          </cell>
          <cell r="AO99">
            <v>1500</v>
          </cell>
          <cell r="AP99" t="str">
            <v>n</v>
          </cell>
          <cell r="AQ99">
            <v>150</v>
          </cell>
          <cell r="AR99" t="str">
            <v>n</v>
          </cell>
          <cell r="AS99">
            <v>82000</v>
          </cell>
          <cell r="AT99" t="str">
            <v>n</v>
          </cell>
          <cell r="AU99">
            <v>3100</v>
          </cell>
          <cell r="AV99" t="str">
            <v>n</v>
          </cell>
          <cell r="AW99">
            <v>180</v>
          </cell>
          <cell r="AX99" t="str">
            <v>s</v>
          </cell>
          <cell r="AY99">
            <v>30</v>
          </cell>
          <cell r="AZ99" t="str">
            <v>e</v>
          </cell>
          <cell r="BC99" t="str">
            <v>D</v>
          </cell>
        </row>
        <row r="100">
          <cell r="A100" t="str">
            <v>Nickel</v>
          </cell>
          <cell r="M100" t="str">
            <v/>
          </cell>
          <cell r="P100">
            <v>0.02</v>
          </cell>
          <cell r="Q100" t="str">
            <v>a</v>
          </cell>
          <cell r="X100">
            <v>1</v>
          </cell>
          <cell r="Y100" t="str">
            <v>OSHA</v>
          </cell>
          <cell r="Z100">
            <v>1</v>
          </cell>
          <cell r="AA100">
            <v>0.01</v>
          </cell>
          <cell r="AF100">
            <v>1500</v>
          </cell>
          <cell r="AG100" t="str">
            <v>n</v>
          </cell>
          <cell r="AH100">
            <v>34000</v>
          </cell>
          <cell r="AI100" t="str">
            <v>n</v>
          </cell>
          <cell r="AL100">
            <v>730</v>
          </cell>
          <cell r="AM100" t="str">
            <v>n</v>
          </cell>
          <cell r="AN100" t="str">
            <v>soluble salts</v>
          </cell>
          <cell r="AO100">
            <v>730</v>
          </cell>
          <cell r="AP100" t="str">
            <v>n</v>
          </cell>
          <cell r="AQ100">
            <v>73</v>
          </cell>
          <cell r="AR100" t="str">
            <v>n</v>
          </cell>
          <cell r="AS100">
            <v>41000</v>
          </cell>
          <cell r="AT100" t="str">
            <v>n</v>
          </cell>
          <cell r="AU100">
            <v>1600</v>
          </cell>
          <cell r="AV100" t="str">
            <v>n</v>
          </cell>
          <cell r="AW100">
            <v>6900</v>
          </cell>
          <cell r="AX100" t="str">
            <v>e</v>
          </cell>
          <cell r="AY100">
            <v>21</v>
          </cell>
          <cell r="AZ100" t="str">
            <v>e</v>
          </cell>
          <cell r="BA100">
            <v>0.1</v>
          </cell>
          <cell r="BB100" t="str">
            <v>F</v>
          </cell>
        </row>
        <row r="101">
          <cell r="A101" t="str">
            <v>4-Nitroaniline</v>
          </cell>
          <cell r="B101">
            <v>138.14</v>
          </cell>
          <cell r="C101">
            <v>1.14E-08</v>
          </cell>
          <cell r="D101" t="str">
            <v>b</v>
          </cell>
          <cell r="E101">
            <v>12.02</v>
          </cell>
          <cell r="F101" t="str">
            <v>b</v>
          </cell>
          <cell r="G101">
            <v>0.07212</v>
          </cell>
          <cell r="H101">
            <v>0.06616806938916131</v>
          </cell>
          <cell r="I101" t="str">
            <v>d</v>
          </cell>
          <cell r="J101">
            <v>7.004052255909722E-06</v>
          </cell>
          <cell r="K101" t="str">
            <v>d</v>
          </cell>
          <cell r="L101">
            <v>4.739080368983134E-07</v>
          </cell>
          <cell r="M101">
            <v>2.725374077683656E-07</v>
          </cell>
          <cell r="N101">
            <v>0</v>
          </cell>
          <cell r="O101" t="e">
            <v>#REF!</v>
          </cell>
          <cell r="P101">
            <v>0.003</v>
          </cell>
          <cell r="Q101" t="str">
            <v>f</v>
          </cell>
          <cell r="X101">
            <v>6</v>
          </cell>
          <cell r="Y101" t="str">
            <v>OSHA</v>
          </cell>
          <cell r="Z101">
            <v>1</v>
          </cell>
          <cell r="AA101">
            <v>0.1</v>
          </cell>
          <cell r="AO101">
            <v>110</v>
          </cell>
          <cell r="AP101" t="str">
            <v>n</v>
          </cell>
          <cell r="AQ101">
            <v>11</v>
          </cell>
          <cell r="AR101" t="str">
            <v>n</v>
          </cell>
          <cell r="AS101">
            <v>6100</v>
          </cell>
          <cell r="AT101" t="str">
            <v>n</v>
          </cell>
          <cell r="AU101">
            <v>230</v>
          </cell>
          <cell r="AV101" t="str">
            <v>n</v>
          </cell>
          <cell r="AW101" t="str">
            <v/>
          </cell>
          <cell r="AX101" t="str">
            <v/>
          </cell>
          <cell r="AY101" t="str">
            <v/>
          </cell>
          <cell r="AZ101" t="str">
            <v/>
          </cell>
        </row>
        <row r="102">
          <cell r="A102" t="str">
            <v>N-Nitrosodiphenylamine</v>
          </cell>
          <cell r="B102">
            <v>198.22</v>
          </cell>
          <cell r="C102">
            <v>2.33E-08</v>
          </cell>
          <cell r="D102" t="str">
            <v>b</v>
          </cell>
          <cell r="E102">
            <v>575.44</v>
          </cell>
          <cell r="F102" t="str">
            <v>b</v>
          </cell>
          <cell r="G102">
            <v>3.4526400000000006</v>
          </cell>
          <cell r="H102">
            <v>0.05523755578741124</v>
          </cell>
          <cell r="I102" t="str">
            <v>d</v>
          </cell>
          <cell r="J102">
            <v>5.662101805127695E-06</v>
          </cell>
          <cell r="K102" t="str">
            <v>d</v>
          </cell>
          <cell r="L102">
            <v>9.686015140114651E-07</v>
          </cell>
          <cell r="M102">
            <v>1.1084529549587657E-08</v>
          </cell>
          <cell r="N102">
            <v>0</v>
          </cell>
          <cell r="O102" t="e">
            <v>#REF!</v>
          </cell>
          <cell r="T102">
            <v>150</v>
          </cell>
          <cell r="U102" t="str">
            <v>a</v>
          </cell>
          <cell r="V102">
            <v>151</v>
          </cell>
          <cell r="W102" t="str">
            <v>a</v>
          </cell>
          <cell r="Z102">
            <v>1</v>
          </cell>
          <cell r="AA102">
            <v>0.1</v>
          </cell>
          <cell r="AD102">
            <v>0.036</v>
          </cell>
          <cell r="AE102" t="str">
            <v>g (value taken for p-nitrosodiphenylamine)</v>
          </cell>
          <cell r="AO102">
            <v>14</v>
          </cell>
          <cell r="AP102" t="str">
            <v>c</v>
          </cell>
          <cell r="AQ102">
            <v>1.3</v>
          </cell>
          <cell r="AR102" t="str">
            <v>c</v>
          </cell>
          <cell r="AS102">
            <v>1200</v>
          </cell>
          <cell r="AT102" t="str">
            <v>c</v>
          </cell>
          <cell r="AU102">
            <v>130</v>
          </cell>
          <cell r="AV102" t="str">
            <v>c</v>
          </cell>
          <cell r="AW102">
            <v>29</v>
          </cell>
          <cell r="AX102" t="str">
            <v>c</v>
          </cell>
          <cell r="AY102">
            <v>0.2</v>
          </cell>
          <cell r="AZ102" t="str">
            <v>e</v>
          </cell>
        </row>
        <row r="103">
          <cell r="A103" t="str">
            <v>Pentachlorophenol</v>
          </cell>
          <cell r="B103">
            <v>266.4</v>
          </cell>
          <cell r="C103">
            <v>2.75E-06</v>
          </cell>
          <cell r="D103" t="str">
            <v>a</v>
          </cell>
          <cell r="E103">
            <v>53000</v>
          </cell>
          <cell r="F103" t="str">
            <v>a</v>
          </cell>
          <cell r="G103">
            <v>318</v>
          </cell>
          <cell r="H103">
            <v>0.058</v>
          </cell>
          <cell r="I103" t="str">
            <v>c</v>
          </cell>
          <cell r="J103">
            <v>6.1E-06</v>
          </cell>
          <cell r="K103" t="str">
            <v>c</v>
          </cell>
          <cell r="L103">
            <v>0.00011431992118161069</v>
          </cell>
          <cell r="M103">
            <v>1.2033099308709787E-09</v>
          </cell>
          <cell r="N103">
            <v>0</v>
          </cell>
          <cell r="O103" t="e">
            <v>#REF!</v>
          </cell>
          <cell r="P103">
            <v>0.03</v>
          </cell>
          <cell r="Q103" t="str">
            <v>a</v>
          </cell>
          <cell r="T103">
            <v>0.12</v>
          </cell>
          <cell r="U103" t="str">
            <v>a</v>
          </cell>
          <cell r="X103">
            <v>0.5</v>
          </cell>
          <cell r="Y103" t="str">
            <v>OSHA</v>
          </cell>
          <cell r="Z103">
            <v>1</v>
          </cell>
          <cell r="AA103">
            <v>0.1</v>
          </cell>
          <cell r="AB103">
            <v>5</v>
          </cell>
          <cell r="AC103" t="str">
            <v>a</v>
          </cell>
          <cell r="AD103">
            <v>0.65</v>
          </cell>
          <cell r="AE103" t="str">
            <v>g</v>
          </cell>
          <cell r="AF103">
            <v>2.5</v>
          </cell>
          <cell r="AG103" t="str">
            <v>c</v>
          </cell>
          <cell r="AH103">
            <v>7.9</v>
          </cell>
          <cell r="AI103" t="str">
            <v>c</v>
          </cell>
          <cell r="AJ103">
            <v>0.056</v>
          </cell>
          <cell r="AK103" t="str">
            <v>c</v>
          </cell>
          <cell r="AL103">
            <v>0.56</v>
          </cell>
          <cell r="AM103" t="str">
            <v>c</v>
          </cell>
          <cell r="AO103">
            <v>0.56</v>
          </cell>
          <cell r="AP103" t="str">
            <v>c</v>
          </cell>
          <cell r="AQ103">
            <v>0.052</v>
          </cell>
          <cell r="AR103" t="str">
            <v>c</v>
          </cell>
          <cell r="AS103">
            <v>48</v>
          </cell>
          <cell r="AT103" t="str">
            <v>c</v>
          </cell>
          <cell r="AU103">
            <v>5.3</v>
          </cell>
          <cell r="AV103" t="str">
            <v>c</v>
          </cell>
          <cell r="AW103">
            <v>7.9</v>
          </cell>
          <cell r="AX103" t="str">
            <v>c</v>
          </cell>
          <cell r="AY103">
            <v>0.2</v>
          </cell>
          <cell r="AZ103" t="str">
            <v>e</v>
          </cell>
          <cell r="BA103">
            <v>0.001</v>
          </cell>
          <cell r="BB103" t="str">
            <v>F</v>
          </cell>
          <cell r="BC103" t="str">
            <v>B2</v>
          </cell>
        </row>
        <row r="104">
          <cell r="A104" t="str">
            <v>Phenanthrene</v>
          </cell>
          <cell r="B104">
            <v>178.22</v>
          </cell>
          <cell r="C104">
            <v>0.000159</v>
          </cell>
          <cell r="D104" t="str">
            <v>a</v>
          </cell>
          <cell r="E104">
            <v>14000</v>
          </cell>
          <cell r="F104" t="str">
            <v>a</v>
          </cell>
          <cell r="G104">
            <v>84</v>
          </cell>
          <cell r="H104">
            <v>0.058</v>
          </cell>
          <cell r="I104" t="str">
            <v>c</v>
          </cell>
          <cell r="J104">
            <v>6.49E-06</v>
          </cell>
          <cell r="K104" t="str">
            <v>c</v>
          </cell>
          <cell r="L104">
            <v>0.006609769988318582</v>
          </cell>
          <cell r="M104">
            <v>2.3653439740074773E-07</v>
          </cell>
          <cell r="N104">
            <v>0</v>
          </cell>
          <cell r="O104" t="e">
            <v>#REF!</v>
          </cell>
          <cell r="P104">
            <v>0.04</v>
          </cell>
          <cell r="Q104" t="str">
            <v>s</v>
          </cell>
          <cell r="R104">
            <v>0.04</v>
          </cell>
          <cell r="S104" t="str">
            <v>s</v>
          </cell>
          <cell r="X104">
            <v>0.2</v>
          </cell>
          <cell r="Y104" t="str">
            <v>OSHA (coal tar pitch)</v>
          </cell>
          <cell r="Z104">
            <v>1</v>
          </cell>
          <cell r="AA104">
            <v>0.15</v>
          </cell>
          <cell r="AB104">
            <v>4.46</v>
          </cell>
          <cell r="AC104" t="str">
            <v>a</v>
          </cell>
          <cell r="AD104">
            <v>0.27</v>
          </cell>
          <cell r="AE104" t="str">
            <v>g</v>
          </cell>
          <cell r="AO104" t="str">
            <v/>
          </cell>
          <cell r="AP104" t="str">
            <v/>
          </cell>
          <cell r="AQ104" t="str">
            <v/>
          </cell>
          <cell r="AR104" t="str">
            <v/>
          </cell>
          <cell r="AS104" t="str">
            <v/>
          </cell>
          <cell r="AT104" t="str">
            <v/>
          </cell>
          <cell r="AU104" t="str">
            <v/>
          </cell>
          <cell r="AV104" t="str">
            <v/>
          </cell>
          <cell r="AW104" t="str">
            <v/>
          </cell>
          <cell r="AX104" t="str">
            <v/>
          </cell>
          <cell r="AY104" t="str">
            <v/>
          </cell>
          <cell r="AZ104" t="str">
            <v/>
          </cell>
          <cell r="BC104" t="str">
            <v>D</v>
          </cell>
        </row>
        <row r="105">
          <cell r="A105" t="str">
            <v>Phenol</v>
          </cell>
          <cell r="B105">
            <v>94.1</v>
          </cell>
          <cell r="C105">
            <v>4.54E-07</v>
          </cell>
          <cell r="D105" t="str">
            <v>a</v>
          </cell>
          <cell r="E105">
            <v>14.2</v>
          </cell>
          <cell r="F105" t="str">
            <v>a</v>
          </cell>
          <cell r="G105">
            <v>0.0852</v>
          </cell>
          <cell r="H105">
            <v>0.082</v>
          </cell>
          <cell r="I105" t="str">
            <v>c</v>
          </cell>
          <cell r="J105">
            <v>9.1E-06</v>
          </cell>
          <cell r="K105" t="str">
            <v>c</v>
          </cell>
          <cell r="L105">
            <v>1.8873179715073186E-05</v>
          </cell>
          <cell r="M105">
            <v>7.503766110861287E-07</v>
          </cell>
          <cell r="N105">
            <v>0</v>
          </cell>
          <cell r="O105" t="e">
            <v>#REF!</v>
          </cell>
          <cell r="P105">
            <v>0.6</v>
          </cell>
          <cell r="Q105" t="str">
            <v>a</v>
          </cell>
          <cell r="X105">
            <v>19</v>
          </cell>
          <cell r="Y105" t="str">
            <v>OSHA</v>
          </cell>
          <cell r="Z105">
            <v>1</v>
          </cell>
          <cell r="AA105">
            <v>0.1</v>
          </cell>
          <cell r="AB105">
            <v>1.46</v>
          </cell>
          <cell r="AC105" t="str">
            <v>a</v>
          </cell>
          <cell r="AD105">
            <v>0.0055</v>
          </cell>
          <cell r="AE105" t="str">
            <v>g</v>
          </cell>
          <cell r="AF105">
            <v>39000</v>
          </cell>
          <cell r="AG105" t="str">
            <v>n</v>
          </cell>
          <cell r="AH105">
            <v>100000</v>
          </cell>
          <cell r="AI105" t="str">
            <v>m</v>
          </cell>
          <cell r="AJ105">
            <v>2200</v>
          </cell>
          <cell r="AK105" t="str">
            <v>n</v>
          </cell>
          <cell r="AL105">
            <v>22000</v>
          </cell>
          <cell r="AM105" t="str">
            <v>n</v>
          </cell>
          <cell r="AO105">
            <v>22000</v>
          </cell>
          <cell r="AP105" t="str">
            <v>n</v>
          </cell>
          <cell r="AQ105">
            <v>2200</v>
          </cell>
          <cell r="AR105" t="str">
            <v>n</v>
          </cell>
          <cell r="AS105">
            <v>1000000</v>
          </cell>
          <cell r="AT105" t="str">
            <v>n</v>
          </cell>
          <cell r="AU105">
            <v>47000</v>
          </cell>
          <cell r="AV105" t="str">
            <v>n</v>
          </cell>
          <cell r="AW105">
            <v>21000</v>
          </cell>
          <cell r="AX105" t="str">
            <v>s</v>
          </cell>
          <cell r="AY105">
            <v>49</v>
          </cell>
          <cell r="AZ105" t="str">
            <v>e</v>
          </cell>
          <cell r="BC105" t="str">
            <v>D</v>
          </cell>
        </row>
        <row r="106">
          <cell r="A106" t="str">
            <v>Pyrene</v>
          </cell>
          <cell r="B106">
            <v>202.3</v>
          </cell>
          <cell r="C106">
            <v>5.04E-06</v>
          </cell>
          <cell r="D106" t="str">
            <v>a</v>
          </cell>
          <cell r="E106">
            <v>38000</v>
          </cell>
          <cell r="F106" t="str">
            <v>a</v>
          </cell>
          <cell r="G106">
            <v>228</v>
          </cell>
          <cell r="H106">
            <v>0.054677701244168216</v>
          </cell>
          <cell r="I106" t="str">
            <v>d</v>
          </cell>
          <cell r="J106">
            <v>5.594560306655477E-06</v>
          </cell>
          <cell r="K106" t="str">
            <v>d</v>
          </cell>
          <cell r="L106">
            <v>0.00020951723736557014</v>
          </cell>
          <cell r="M106">
            <v>2.759158745996358E-09</v>
          </cell>
          <cell r="N106">
            <v>0</v>
          </cell>
          <cell r="O106" t="e">
            <v>#REF!</v>
          </cell>
          <cell r="P106">
            <v>0.03</v>
          </cell>
          <cell r="Q106" t="str">
            <v>a</v>
          </cell>
          <cell r="R106">
            <v>0.03</v>
          </cell>
          <cell r="S106" t="str">
            <v>r</v>
          </cell>
          <cell r="X106">
            <v>0.2</v>
          </cell>
          <cell r="Y106" t="str">
            <v>OSHA (coal tar pitch)</v>
          </cell>
          <cell r="Z106">
            <v>1</v>
          </cell>
          <cell r="AA106">
            <v>0.15</v>
          </cell>
          <cell r="AB106">
            <v>4.88</v>
          </cell>
          <cell r="AC106" t="str">
            <v>a</v>
          </cell>
          <cell r="AD106">
            <v>0.3241678943245188</v>
          </cell>
          <cell r="AE106" t="str">
            <v>i</v>
          </cell>
          <cell r="AF106">
            <v>2000</v>
          </cell>
          <cell r="AG106" t="str">
            <v>n</v>
          </cell>
          <cell r="AH106">
            <v>20000</v>
          </cell>
          <cell r="AI106" t="str">
            <v>n</v>
          </cell>
          <cell r="AJ106">
            <v>110</v>
          </cell>
          <cell r="AK106" t="str">
            <v>n</v>
          </cell>
          <cell r="AL106">
            <v>1100</v>
          </cell>
          <cell r="AM106" t="str">
            <v>n</v>
          </cell>
          <cell r="AO106">
            <v>1100</v>
          </cell>
          <cell r="AP106" t="str">
            <v>n</v>
          </cell>
          <cell r="AQ106">
            <v>110</v>
          </cell>
          <cell r="AR106" t="str">
            <v>n</v>
          </cell>
          <cell r="AS106">
            <v>61000</v>
          </cell>
          <cell r="AT106" t="str">
            <v>n</v>
          </cell>
          <cell r="AU106">
            <v>2300</v>
          </cell>
          <cell r="AV106" t="str">
            <v>n</v>
          </cell>
          <cell r="AW106">
            <v>56</v>
          </cell>
          <cell r="AX106" t="str">
            <v>s</v>
          </cell>
          <cell r="AY106">
            <v>1400</v>
          </cell>
          <cell r="AZ106" t="str">
            <v>e</v>
          </cell>
          <cell r="BC106" t="str">
            <v>D</v>
          </cell>
        </row>
        <row r="107">
          <cell r="A107" t="str">
            <v>Pyridine</v>
          </cell>
          <cell r="B107">
            <v>79.1</v>
          </cell>
          <cell r="C107">
            <v>2.36E-05</v>
          </cell>
          <cell r="H107">
            <v>0.091</v>
          </cell>
          <cell r="I107" t="str">
            <v>c</v>
          </cell>
          <cell r="J107">
            <v>7.6E-06</v>
          </cell>
          <cell r="K107" t="str">
            <v>c</v>
          </cell>
          <cell r="L107">
            <v>0.0009810727781403683</v>
          </cell>
          <cell r="M107">
            <v>4.663427916944026E-05</v>
          </cell>
          <cell r="N107">
            <v>0</v>
          </cell>
          <cell r="O107" t="e">
            <v>#REF!</v>
          </cell>
          <cell r="P107">
            <v>0.001</v>
          </cell>
          <cell r="Q107" t="str">
            <v>a</v>
          </cell>
          <cell r="X107">
            <v>15</v>
          </cell>
          <cell r="Y107" t="str">
            <v>OSHA</v>
          </cell>
          <cell r="Z107">
            <v>1</v>
          </cell>
          <cell r="AA107">
            <v>0.1</v>
          </cell>
          <cell r="AB107">
            <v>0.66</v>
          </cell>
          <cell r="AC107" t="str">
            <v>a</v>
          </cell>
          <cell r="AD107">
            <v>0.0018453978062496963</v>
          </cell>
          <cell r="AE107" t="str">
            <v>i</v>
          </cell>
          <cell r="AF107">
            <v>65</v>
          </cell>
          <cell r="AG107" t="str">
            <v>n</v>
          </cell>
          <cell r="AH107">
            <v>680</v>
          </cell>
          <cell r="AI107" t="str">
            <v>n</v>
          </cell>
          <cell r="AJ107">
            <v>3.7</v>
          </cell>
          <cell r="AK107" t="str">
            <v>n</v>
          </cell>
          <cell r="AL107">
            <v>37</v>
          </cell>
          <cell r="AM107" t="str">
            <v>n</v>
          </cell>
          <cell r="AO107">
            <v>37</v>
          </cell>
          <cell r="AP107" t="str">
            <v>n</v>
          </cell>
          <cell r="AQ107">
            <v>3.7</v>
          </cell>
          <cell r="AR107" t="str">
            <v>n</v>
          </cell>
          <cell r="AS107">
            <v>2000</v>
          </cell>
          <cell r="AT107" t="str">
            <v>n</v>
          </cell>
          <cell r="AU107">
            <v>78</v>
          </cell>
          <cell r="AV107" t="str">
            <v>n</v>
          </cell>
          <cell r="AW107" t="str">
            <v/>
          </cell>
          <cell r="AX107" t="str">
            <v/>
          </cell>
          <cell r="AY107" t="str">
            <v/>
          </cell>
          <cell r="AZ107" t="str">
            <v/>
          </cell>
        </row>
        <row r="108">
          <cell r="A108" t="str">
            <v>Selenium</v>
          </cell>
          <cell r="M108" t="str">
            <v/>
          </cell>
          <cell r="P108">
            <v>0.005</v>
          </cell>
          <cell r="Q108" t="str">
            <v>a</v>
          </cell>
          <cell r="X108">
            <v>0.2</v>
          </cell>
          <cell r="Y108" t="str">
            <v>OSHA</v>
          </cell>
          <cell r="Z108">
            <v>1</v>
          </cell>
          <cell r="AA108">
            <v>0.01</v>
          </cell>
          <cell r="AF108">
            <v>380</v>
          </cell>
          <cell r="AG108" t="str">
            <v>n</v>
          </cell>
          <cell r="AH108">
            <v>8500</v>
          </cell>
          <cell r="AI108" t="str">
            <v>n</v>
          </cell>
          <cell r="AL108">
            <v>180</v>
          </cell>
          <cell r="AM108" t="str">
            <v>n</v>
          </cell>
          <cell r="AO108">
            <v>180</v>
          </cell>
          <cell r="AP108" t="str">
            <v>n</v>
          </cell>
          <cell r="AQ108">
            <v>18</v>
          </cell>
          <cell r="AR108" t="str">
            <v>n</v>
          </cell>
          <cell r="AS108">
            <v>10000</v>
          </cell>
          <cell r="AT108" t="str">
            <v>n</v>
          </cell>
          <cell r="AU108">
            <v>390</v>
          </cell>
          <cell r="AV108" t="str">
            <v>n</v>
          </cell>
          <cell r="AW108" t="str">
            <v/>
          </cell>
          <cell r="AX108" t="str">
            <v/>
          </cell>
          <cell r="AY108">
            <v>3</v>
          </cell>
          <cell r="AZ108" t="str">
            <v>e</v>
          </cell>
          <cell r="BA108">
            <v>0.05</v>
          </cell>
          <cell r="BB108" t="str">
            <v>F</v>
          </cell>
          <cell r="BC108" t="str">
            <v>D</v>
          </cell>
        </row>
        <row r="109">
          <cell r="A109" t="str">
            <v>Silver</v>
          </cell>
          <cell r="M109" t="str">
            <v/>
          </cell>
          <cell r="P109">
            <v>0.005</v>
          </cell>
          <cell r="Q109" t="str">
            <v>a</v>
          </cell>
          <cell r="X109">
            <v>0.01</v>
          </cell>
          <cell r="Y109" t="str">
            <v>OSHA (soluble)</v>
          </cell>
          <cell r="Z109">
            <v>1</v>
          </cell>
          <cell r="AA109">
            <v>0.01</v>
          </cell>
          <cell r="AF109">
            <v>380</v>
          </cell>
          <cell r="AG109" t="str">
            <v>n</v>
          </cell>
          <cell r="AH109">
            <v>8500</v>
          </cell>
          <cell r="AI109" t="str">
            <v>n</v>
          </cell>
          <cell r="AL109">
            <v>180</v>
          </cell>
          <cell r="AM109" t="str">
            <v>n</v>
          </cell>
          <cell r="AO109">
            <v>180</v>
          </cell>
          <cell r="AP109" t="str">
            <v>n</v>
          </cell>
          <cell r="AQ109">
            <v>18</v>
          </cell>
          <cell r="AR109" t="str">
            <v>n</v>
          </cell>
          <cell r="AS109">
            <v>10000</v>
          </cell>
          <cell r="AT109" t="str">
            <v>n</v>
          </cell>
          <cell r="AU109">
            <v>390</v>
          </cell>
          <cell r="AV109" t="str">
            <v>n</v>
          </cell>
          <cell r="AW109" t="str">
            <v/>
          </cell>
          <cell r="AX109" t="str">
            <v/>
          </cell>
          <cell r="AY109" t="str">
            <v/>
          </cell>
          <cell r="AZ109" t="str">
            <v/>
          </cell>
          <cell r="BA109">
            <v>0.1</v>
          </cell>
          <cell r="BB109" t="str">
            <v>F (Secondary Standard)</v>
          </cell>
          <cell r="BC109" t="str">
            <v>D</v>
          </cell>
        </row>
        <row r="110">
          <cell r="A110" t="str">
            <v>2,3,7,8-TCDD</v>
          </cell>
          <cell r="B110">
            <v>322</v>
          </cell>
          <cell r="C110">
            <v>0.0036</v>
          </cell>
          <cell r="D110" t="str">
            <v>a</v>
          </cell>
          <cell r="E110">
            <v>3300000</v>
          </cell>
          <cell r="F110" t="str">
            <v>a</v>
          </cell>
          <cell r="G110">
            <v>19800</v>
          </cell>
          <cell r="H110">
            <v>0.104</v>
          </cell>
          <cell r="I110" t="str">
            <v>c</v>
          </cell>
          <cell r="J110">
            <v>5.8E-06</v>
          </cell>
          <cell r="K110" t="str">
            <v>c</v>
          </cell>
          <cell r="L110">
            <v>0.14965516954683583</v>
          </cell>
          <cell r="M110">
            <v>4.070451099382936E-08</v>
          </cell>
          <cell r="N110">
            <v>0</v>
          </cell>
          <cell r="O110" t="e">
            <v>#REF!</v>
          </cell>
          <cell r="T110">
            <v>156000</v>
          </cell>
          <cell r="U110" t="str">
            <v>b</v>
          </cell>
          <cell r="V110">
            <v>116000</v>
          </cell>
          <cell r="W110" t="str">
            <v>b</v>
          </cell>
          <cell r="Z110">
            <v>1</v>
          </cell>
          <cell r="AA110">
            <v>0.1</v>
          </cell>
          <cell r="AB110">
            <v>6.72</v>
          </cell>
          <cell r="AC110" t="str">
            <v>a</v>
          </cell>
          <cell r="AD110">
            <v>1.4</v>
          </cell>
          <cell r="AE110" t="str">
            <v>g</v>
          </cell>
          <cell r="AF110">
            <v>3.8E-06</v>
          </cell>
          <cell r="AG110" t="str">
            <v>c</v>
          </cell>
          <cell r="AH110">
            <v>2.4E-05</v>
          </cell>
          <cell r="AI110" t="str">
            <v>c</v>
          </cell>
          <cell r="AJ110">
            <v>4.5E-08</v>
          </cell>
          <cell r="AK110" t="str">
            <v>c</v>
          </cell>
          <cell r="AL110">
            <v>4.5E-07</v>
          </cell>
          <cell r="AM110" t="str">
            <v>c</v>
          </cell>
          <cell r="AO110">
            <v>4E-07</v>
          </cell>
          <cell r="AP110" t="str">
            <v>c</v>
          </cell>
          <cell r="AQ110">
            <v>5E-08</v>
          </cell>
          <cell r="AR110" t="str">
            <v>c</v>
          </cell>
          <cell r="AS110">
            <v>4E-05</v>
          </cell>
          <cell r="AT110" t="str">
            <v>c</v>
          </cell>
          <cell r="AU110">
            <v>4E-06</v>
          </cell>
          <cell r="AV110" t="str">
            <v>c</v>
          </cell>
          <cell r="BA110">
            <v>3E-08</v>
          </cell>
          <cell r="BB110" t="str">
            <v>F</v>
          </cell>
          <cell r="BC110" t="str">
            <v>B2</v>
          </cell>
        </row>
        <row r="111">
          <cell r="A111" t="str">
            <v>1,1,2,2-Tetrachloroethane</v>
          </cell>
          <cell r="B111">
            <v>168</v>
          </cell>
          <cell r="C111">
            <v>0.000381</v>
          </cell>
          <cell r="D111" t="str">
            <v>a</v>
          </cell>
          <cell r="E111">
            <v>118</v>
          </cell>
          <cell r="F111" t="str">
            <v>a</v>
          </cell>
          <cell r="G111">
            <v>0.708</v>
          </cell>
          <cell r="H111">
            <v>0.071</v>
          </cell>
          <cell r="I111" t="str">
            <v>c</v>
          </cell>
          <cell r="J111">
            <v>7.9E-06</v>
          </cell>
          <cell r="K111" t="str">
            <v>c</v>
          </cell>
          <cell r="L111">
            <v>0.01583850544370679</v>
          </cell>
          <cell r="M111">
            <v>7.186559742796749E-05</v>
          </cell>
          <cell r="N111">
            <v>0</v>
          </cell>
          <cell r="O111" t="e">
            <v>#REF!</v>
          </cell>
          <cell r="T111">
            <v>0.2</v>
          </cell>
          <cell r="U111" t="str">
            <v>a</v>
          </cell>
          <cell r="V111">
            <v>0.203</v>
          </cell>
          <cell r="W111" t="str">
            <v>a</v>
          </cell>
          <cell r="X111">
            <v>35</v>
          </cell>
          <cell r="Y111" t="str">
            <v>OSHA</v>
          </cell>
          <cell r="AA111">
            <v>0.1</v>
          </cell>
          <cell r="AB111">
            <v>2.39</v>
          </cell>
          <cell r="AC111" t="str">
            <v>a</v>
          </cell>
          <cell r="AD111">
            <v>0.009</v>
          </cell>
          <cell r="AE111" t="str">
            <v>g</v>
          </cell>
          <cell r="AF111">
            <v>0.9</v>
          </cell>
          <cell r="AG111" t="str">
            <v>c</v>
          </cell>
          <cell r="AH111">
            <v>2.4</v>
          </cell>
          <cell r="AI111" t="str">
            <v>c</v>
          </cell>
          <cell r="AJ111">
            <v>0.033</v>
          </cell>
          <cell r="AK111" t="str">
            <v>c</v>
          </cell>
          <cell r="AL111">
            <v>0.055</v>
          </cell>
          <cell r="AM111" t="str">
            <v>c</v>
          </cell>
          <cell r="AO111">
            <v>0.052</v>
          </cell>
          <cell r="AP111" t="str">
            <v>c</v>
          </cell>
          <cell r="AQ111">
            <v>0.031</v>
          </cell>
          <cell r="AR111" t="str">
            <v>c</v>
          </cell>
          <cell r="AS111">
            <v>29</v>
          </cell>
          <cell r="AT111" t="str">
            <v>c</v>
          </cell>
          <cell r="AU111">
            <v>3.2</v>
          </cell>
          <cell r="AV111" t="str">
            <v>c</v>
          </cell>
          <cell r="AW111">
            <v>0.4</v>
          </cell>
          <cell r="AX111" t="str">
            <v>e</v>
          </cell>
          <cell r="AY111">
            <v>0.001</v>
          </cell>
          <cell r="AZ111" t="str">
            <v>e</v>
          </cell>
          <cell r="BB111" t="str">
            <v>L</v>
          </cell>
          <cell r="BC111" t="str">
            <v>C</v>
          </cell>
        </row>
        <row r="112">
          <cell r="A112" t="str">
            <v>Tetrachloroethene</v>
          </cell>
          <cell r="B112">
            <v>165.83</v>
          </cell>
          <cell r="C112">
            <v>0.0259</v>
          </cell>
          <cell r="D112" t="str">
            <v>a</v>
          </cell>
          <cell r="E112">
            <v>364</v>
          </cell>
          <cell r="F112" t="str">
            <v>a</v>
          </cell>
          <cell r="G112">
            <v>2.184</v>
          </cell>
          <cell r="H112">
            <v>0.072</v>
          </cell>
          <cell r="I112" t="str">
            <v>c</v>
          </cell>
          <cell r="J112">
            <v>8.2E-06</v>
          </cell>
          <cell r="K112" t="str">
            <v>c</v>
          </cell>
          <cell r="L112">
            <v>1.0766858031286244</v>
          </cell>
          <cell r="M112">
            <v>0.001615360106161263</v>
          </cell>
          <cell r="N112">
            <v>0</v>
          </cell>
          <cell r="O112" t="e">
            <v>#REF!</v>
          </cell>
          <cell r="P112">
            <v>0.01</v>
          </cell>
          <cell r="Q112" t="str">
            <v>a</v>
          </cell>
          <cell r="T112">
            <v>0.052</v>
          </cell>
          <cell r="U112" t="str">
            <v>e</v>
          </cell>
          <cell r="V112">
            <v>0.00203</v>
          </cell>
          <cell r="W112" t="str">
            <v>e</v>
          </cell>
          <cell r="X112">
            <v>678.241308793456</v>
          </cell>
          <cell r="Y112" t="str">
            <v>OSHA</v>
          </cell>
          <cell r="Z112">
            <v>1</v>
          </cell>
          <cell r="AA112">
            <v>0.1</v>
          </cell>
          <cell r="AB112">
            <v>2.6</v>
          </cell>
          <cell r="AC112" t="str">
            <v>a</v>
          </cell>
          <cell r="AD112">
            <v>0.048</v>
          </cell>
          <cell r="AE112" t="str">
            <v>g</v>
          </cell>
          <cell r="AF112">
            <v>7</v>
          </cell>
          <cell r="AG112" t="str">
            <v>c</v>
          </cell>
          <cell r="AH112">
            <v>25</v>
          </cell>
          <cell r="AI112" t="str">
            <v>c</v>
          </cell>
          <cell r="AJ112">
            <v>3.3</v>
          </cell>
          <cell r="AK112" t="str">
            <v>c</v>
          </cell>
          <cell r="AL112">
            <v>1.1</v>
          </cell>
          <cell r="AM112" t="str">
            <v>c</v>
          </cell>
          <cell r="AO112">
            <v>1.1</v>
          </cell>
          <cell r="AP112" t="str">
            <v>c</v>
          </cell>
          <cell r="AQ112">
            <v>3.1</v>
          </cell>
          <cell r="AR112" t="str">
            <v>c</v>
          </cell>
          <cell r="AS112">
            <v>110</v>
          </cell>
          <cell r="AT112" t="str">
            <v>c</v>
          </cell>
          <cell r="AU112">
            <v>12</v>
          </cell>
          <cell r="AV112" t="str">
            <v>c</v>
          </cell>
          <cell r="AW112">
            <v>11</v>
          </cell>
          <cell r="AX112" t="str">
            <v>e</v>
          </cell>
          <cell r="AY112">
            <v>0.04</v>
          </cell>
          <cell r="AZ112" t="str">
            <v>e</v>
          </cell>
          <cell r="BA112">
            <v>0.005</v>
          </cell>
          <cell r="BB112" t="str">
            <v>F</v>
          </cell>
          <cell r="BC112" t="str">
            <v>B2</v>
          </cell>
        </row>
        <row r="113">
          <cell r="A113" t="str">
            <v>2,3,4,6-Tetrachlorophenol</v>
          </cell>
          <cell r="B113">
            <v>231.9</v>
          </cell>
          <cell r="C113">
            <v>4.53E-06</v>
          </cell>
          <cell r="E113">
            <v>98</v>
          </cell>
          <cell r="G113">
            <v>0.588</v>
          </cell>
          <cell r="H113">
            <v>0.05106905419801313</v>
          </cell>
          <cell r="I113" t="str">
            <v>d</v>
          </cell>
          <cell r="J113">
            <v>5.16220674219957E-06</v>
          </cell>
          <cell r="K113" t="str">
            <v>d</v>
          </cell>
          <cell r="L113">
            <v>0.00018831608834643507</v>
          </cell>
          <cell r="M113">
            <v>7.722791549636641E-07</v>
          </cell>
          <cell r="N113">
            <v>0</v>
          </cell>
          <cell r="O113" t="e">
            <v>#REF!</v>
          </cell>
          <cell r="P113">
            <v>0.03</v>
          </cell>
          <cell r="Q113" t="str">
            <v>a</v>
          </cell>
          <cell r="Z113">
            <v>1</v>
          </cell>
          <cell r="AA113">
            <v>0.1</v>
          </cell>
          <cell r="AF113">
            <v>2000</v>
          </cell>
          <cell r="AG113" t="str">
            <v>n</v>
          </cell>
          <cell r="AH113">
            <v>20000</v>
          </cell>
          <cell r="AI113" t="str">
            <v>n</v>
          </cell>
          <cell r="AJ113">
            <v>110</v>
          </cell>
          <cell r="AK113" t="str">
            <v>n</v>
          </cell>
          <cell r="AL113">
            <v>1100</v>
          </cell>
          <cell r="AM113" t="str">
            <v>n</v>
          </cell>
          <cell r="AO113">
            <v>1100</v>
          </cell>
          <cell r="AP113" t="str">
            <v>n</v>
          </cell>
          <cell r="AQ113">
            <v>110</v>
          </cell>
          <cell r="AR113" t="str">
            <v>n</v>
          </cell>
          <cell r="AS113">
            <v>61000</v>
          </cell>
          <cell r="AT113" t="str">
            <v>n</v>
          </cell>
          <cell r="AU113">
            <v>2300</v>
          </cell>
          <cell r="AV113" t="str">
            <v>n</v>
          </cell>
          <cell r="AW113" t="str">
            <v/>
          </cell>
          <cell r="AX113" t="str">
            <v/>
          </cell>
          <cell r="AY113" t="str">
            <v/>
          </cell>
          <cell r="AZ113" t="str">
            <v/>
          </cell>
        </row>
        <row r="114">
          <cell r="A114" t="str">
            <v>Tetraethyl Lead</v>
          </cell>
          <cell r="B114">
            <v>323</v>
          </cell>
          <cell r="C114">
            <v>0.0797</v>
          </cell>
          <cell r="D114" t="str">
            <v>a</v>
          </cell>
          <cell r="E114">
            <v>4900</v>
          </cell>
          <cell r="F114" t="str">
            <v>a</v>
          </cell>
          <cell r="G114">
            <v>29.400000000000002</v>
          </cell>
          <cell r="H114">
            <v>0.043271995963612794</v>
          </cell>
          <cell r="I114" t="str">
            <v>d</v>
          </cell>
          <cell r="J114">
            <v>4.246950987564118E-06</v>
          </cell>
          <cell r="K114" t="str">
            <v>d</v>
          </cell>
          <cell r="L114">
            <v>3.313199170245226</v>
          </cell>
          <cell r="M114">
            <v>0.0002464838837574218</v>
          </cell>
          <cell r="N114">
            <v>0</v>
          </cell>
          <cell r="O114" t="e">
            <v>#REF!</v>
          </cell>
          <cell r="P114">
            <v>1E-07</v>
          </cell>
          <cell r="Q114" t="str">
            <v>a</v>
          </cell>
          <cell r="X114">
            <v>0.075</v>
          </cell>
          <cell r="Y114" t="str">
            <v>OSHA</v>
          </cell>
          <cell r="Z114">
            <v>1</v>
          </cell>
          <cell r="AA114">
            <v>0.1</v>
          </cell>
          <cell r="AF114">
            <v>0.0065</v>
          </cell>
          <cell r="AG114" t="str">
            <v>n</v>
          </cell>
          <cell r="AH114">
            <v>0.068</v>
          </cell>
          <cell r="AI114" t="str">
            <v>n</v>
          </cell>
          <cell r="AL114">
            <v>0.0037</v>
          </cell>
          <cell r="AM114" t="str">
            <v>n</v>
          </cell>
          <cell r="AO114">
            <v>0.0037</v>
          </cell>
          <cell r="AP114" t="str">
            <v>n</v>
          </cell>
          <cell r="AQ114">
            <v>0.00037</v>
          </cell>
          <cell r="AR114" t="str">
            <v>n</v>
          </cell>
          <cell r="AS114">
            <v>0.2</v>
          </cell>
          <cell r="AT114" t="str">
            <v>n</v>
          </cell>
          <cell r="AU114">
            <v>0.0078</v>
          </cell>
          <cell r="AV114" t="str">
            <v>n</v>
          </cell>
          <cell r="AW114">
            <v>0.00068</v>
          </cell>
          <cell r="AX114" t="str">
            <v>n</v>
          </cell>
          <cell r="AY114">
            <v>3.4E-05</v>
          </cell>
          <cell r="AZ114" t="str">
            <v>n</v>
          </cell>
        </row>
        <row r="115">
          <cell r="A115" t="str">
            <v>Thallium</v>
          </cell>
          <cell r="M115" t="str">
            <v/>
          </cell>
          <cell r="X115">
            <v>0.1</v>
          </cell>
          <cell r="Y115" t="str">
            <v>OSHA (soluble)</v>
          </cell>
          <cell r="Z115">
            <v>1</v>
          </cell>
          <cell r="AA115">
            <v>0.01</v>
          </cell>
          <cell r="AO115" t="str">
            <v/>
          </cell>
          <cell r="AP115" t="str">
            <v/>
          </cell>
          <cell r="AQ115" t="str">
            <v/>
          </cell>
          <cell r="AR115" t="str">
            <v/>
          </cell>
          <cell r="AS115" t="str">
            <v/>
          </cell>
          <cell r="AT115" t="str">
            <v/>
          </cell>
          <cell r="AU115" t="str">
            <v/>
          </cell>
          <cell r="AV115" t="str">
            <v/>
          </cell>
          <cell r="AW115" t="str">
            <v/>
          </cell>
          <cell r="AX115" t="str">
            <v/>
          </cell>
          <cell r="AY115" t="str">
            <v/>
          </cell>
          <cell r="AZ115" t="str">
            <v/>
          </cell>
          <cell r="BA115">
            <v>0.002</v>
          </cell>
          <cell r="BB115" t="str">
            <v>F</v>
          </cell>
        </row>
        <row r="116">
          <cell r="A116" t="str">
            <v>Toluene</v>
          </cell>
          <cell r="B116">
            <v>92.4</v>
          </cell>
          <cell r="C116">
            <v>0.00637</v>
          </cell>
          <cell r="D116" t="str">
            <v>a</v>
          </cell>
          <cell r="E116">
            <v>300</v>
          </cell>
          <cell r="F116" t="str">
            <v>a</v>
          </cell>
          <cell r="G116">
            <v>1.8</v>
          </cell>
          <cell r="H116">
            <v>0.087</v>
          </cell>
          <cell r="I116" t="str">
            <v>c</v>
          </cell>
          <cell r="J116">
            <v>8.6E-06</v>
          </cell>
          <cell r="K116" t="str">
            <v>c</v>
          </cell>
          <cell r="L116">
            <v>0.26480650833704006</v>
          </cell>
          <cell r="M116">
            <v>0.0006119636840950305</v>
          </cell>
          <cell r="N116">
            <v>0</v>
          </cell>
          <cell r="O116" t="e">
            <v>#REF!</v>
          </cell>
          <cell r="P116">
            <v>0.2</v>
          </cell>
          <cell r="Q116" t="str">
            <v>a</v>
          </cell>
          <cell r="R116">
            <v>0.11</v>
          </cell>
          <cell r="S116" t="str">
            <v>b</v>
          </cell>
          <cell r="X116">
            <v>755.8282208588957</v>
          </cell>
          <cell r="Y116" t="str">
            <v>OSHA</v>
          </cell>
          <cell r="Z116">
            <v>1</v>
          </cell>
          <cell r="AA116">
            <v>0.1</v>
          </cell>
          <cell r="AB116">
            <v>2.73</v>
          </cell>
          <cell r="AC116" t="str">
            <v>a</v>
          </cell>
          <cell r="AD116">
            <v>0.045</v>
          </cell>
          <cell r="AE116" t="str">
            <v>g</v>
          </cell>
          <cell r="AF116">
            <v>1900</v>
          </cell>
          <cell r="AG116" t="str">
            <v>n</v>
          </cell>
          <cell r="AH116">
            <v>2800</v>
          </cell>
          <cell r="AI116" t="str">
            <v>s</v>
          </cell>
          <cell r="AJ116">
            <v>400</v>
          </cell>
          <cell r="AK116" t="str">
            <v>n</v>
          </cell>
          <cell r="AL116">
            <v>720</v>
          </cell>
          <cell r="AM116" t="str">
            <v>n</v>
          </cell>
          <cell r="AO116">
            <v>750</v>
          </cell>
          <cell r="AP116" t="str">
            <v>n</v>
          </cell>
          <cell r="AQ116">
            <v>420</v>
          </cell>
          <cell r="AR116" t="str">
            <v>n</v>
          </cell>
          <cell r="AS116">
            <v>410000</v>
          </cell>
          <cell r="AT116" t="str">
            <v>n</v>
          </cell>
          <cell r="AU116">
            <v>16000</v>
          </cell>
          <cell r="AV116" t="str">
            <v>n</v>
          </cell>
          <cell r="AW116">
            <v>520</v>
          </cell>
          <cell r="AX116" t="str">
            <v>e</v>
          </cell>
          <cell r="AY116">
            <v>5</v>
          </cell>
          <cell r="AZ116" t="str">
            <v>e</v>
          </cell>
          <cell r="BA116">
            <v>1</v>
          </cell>
          <cell r="BB116" t="str">
            <v>F</v>
          </cell>
          <cell r="BC116" t="str">
            <v>D</v>
          </cell>
        </row>
        <row r="117">
          <cell r="A117" t="str">
            <v>TPH-gasoline range hydrocarbons</v>
          </cell>
          <cell r="M117" t="str">
            <v/>
          </cell>
          <cell r="AA117">
            <v>0.01</v>
          </cell>
        </row>
        <row r="118">
          <cell r="A118" t="str">
            <v>TPH-gasoline</v>
          </cell>
          <cell r="B118">
            <v>86.2</v>
          </cell>
          <cell r="C118">
            <v>0.122</v>
          </cell>
          <cell r="D118" t="str">
            <v>c,j</v>
          </cell>
          <cell r="E118">
            <v>890</v>
          </cell>
          <cell r="F118" t="str">
            <v>o</v>
          </cell>
          <cell r="G118">
            <v>5.34</v>
          </cell>
          <cell r="H118">
            <v>0.2</v>
          </cell>
          <cell r="I118" t="str">
            <v>c,j</v>
          </cell>
          <cell r="J118">
            <v>7.77E-06</v>
          </cell>
          <cell r="K118" t="str">
            <v>c,j</v>
          </cell>
          <cell r="L118">
            <v>5.071647412420547</v>
          </cell>
          <cell r="M118">
            <v>0.008223708428511358</v>
          </cell>
          <cell r="N118">
            <v>0</v>
          </cell>
          <cell r="O118" t="e">
            <v>#REF!</v>
          </cell>
          <cell r="P118">
            <v>0.06</v>
          </cell>
          <cell r="Q118" t="str">
            <v>g</v>
          </cell>
          <cell r="R118">
            <v>0.06</v>
          </cell>
          <cell r="S118" t="str">
            <v>g, h</v>
          </cell>
          <cell r="X118">
            <v>1800</v>
          </cell>
          <cell r="Y118" t="str">
            <v>OSHA (i)</v>
          </cell>
          <cell r="Z118">
            <v>1</v>
          </cell>
          <cell r="AA118">
            <v>0.1</v>
          </cell>
          <cell r="AH118">
            <v>100</v>
          </cell>
          <cell r="AI118" t="str">
            <v>KDHE</v>
          </cell>
          <cell r="AO118" t="str">
            <v/>
          </cell>
          <cell r="AP118" t="str">
            <v/>
          </cell>
          <cell r="AQ118" t="str">
            <v/>
          </cell>
          <cell r="AR118" t="str">
            <v/>
          </cell>
          <cell r="AS118" t="str">
            <v/>
          </cell>
          <cell r="AT118" t="str">
            <v/>
          </cell>
          <cell r="AU118" t="str">
            <v/>
          </cell>
          <cell r="AV118" t="str">
            <v/>
          </cell>
          <cell r="AW118" t="str">
            <v/>
          </cell>
          <cell r="AX118" t="str">
            <v/>
          </cell>
          <cell r="AY118" t="str">
            <v/>
          </cell>
          <cell r="AZ118" t="str">
            <v/>
          </cell>
        </row>
        <row r="119">
          <cell r="A119" t="str">
            <v>TPH-diesel</v>
          </cell>
          <cell r="B119">
            <v>128.26</v>
          </cell>
          <cell r="C119">
            <v>5.95</v>
          </cell>
          <cell r="D119" t="str">
            <v>k,l</v>
          </cell>
          <cell r="L119">
            <v>247.34673855657587</v>
          </cell>
          <cell r="M119">
            <v>0</v>
          </cell>
          <cell r="P119">
            <v>0.6</v>
          </cell>
          <cell r="Q119" t="str">
            <v>g</v>
          </cell>
          <cell r="R119">
            <v>0.6</v>
          </cell>
          <cell r="S119" t="str">
            <v>g, h</v>
          </cell>
          <cell r="Z119">
            <v>1</v>
          </cell>
          <cell r="AA119">
            <v>0.1</v>
          </cell>
          <cell r="AH119">
            <v>100</v>
          </cell>
          <cell r="AI119" t="str">
            <v>KDHE</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row>
        <row r="120">
          <cell r="A120" t="str">
            <v>TPH-used motor oil</v>
          </cell>
          <cell r="B120">
            <v>226.44</v>
          </cell>
          <cell r="C120">
            <v>23</v>
          </cell>
          <cell r="D120" t="str">
            <v>m</v>
          </cell>
          <cell r="E120">
            <v>300</v>
          </cell>
          <cell r="F120" t="str">
            <v>n</v>
          </cell>
          <cell r="G120">
            <v>1.8</v>
          </cell>
          <cell r="H120">
            <v>0.051681084197950415</v>
          </cell>
          <cell r="I120" t="str">
            <v>d</v>
          </cell>
          <cell r="J120">
            <v>5.235162075155725E-06</v>
          </cell>
          <cell r="K120" t="str">
            <v>d</v>
          </cell>
          <cell r="L120">
            <v>956.1302498825622</v>
          </cell>
          <cell r="M120">
            <v>0.014185061773085803</v>
          </cell>
          <cell r="N120">
            <v>0</v>
          </cell>
          <cell r="O120" t="e">
            <v>#REF!</v>
          </cell>
          <cell r="P120">
            <v>0.6</v>
          </cell>
          <cell r="Q120" t="str">
            <v>g</v>
          </cell>
          <cell r="R120">
            <v>0.6</v>
          </cell>
          <cell r="S120" t="str">
            <v>g, h</v>
          </cell>
          <cell r="Z120">
            <v>1</v>
          </cell>
          <cell r="AA120">
            <v>0.1</v>
          </cell>
        </row>
        <row r="121">
          <cell r="A121" t="str">
            <v>Toxaphene</v>
          </cell>
          <cell r="B121">
            <v>414</v>
          </cell>
          <cell r="C121">
            <v>0.436</v>
          </cell>
          <cell r="D121" t="str">
            <v>a</v>
          </cell>
          <cell r="E121">
            <v>964</v>
          </cell>
          <cell r="F121" t="str">
            <v>a</v>
          </cell>
          <cell r="G121">
            <v>5.784</v>
          </cell>
          <cell r="H121">
            <v>0.0382215256649259</v>
          </cell>
          <cell r="I121" t="str">
            <v>d</v>
          </cell>
          <cell r="J121">
            <v>3.6693094022124526E-06</v>
          </cell>
          <cell r="K121" t="str">
            <v>d</v>
          </cell>
          <cell r="L121">
            <v>18.124903867339004</v>
          </cell>
          <cell r="M121">
            <v>0.00387075195498089</v>
          </cell>
          <cell r="N121">
            <v>0</v>
          </cell>
          <cell r="O121" t="e">
            <v>#REF!</v>
          </cell>
          <cell r="T121">
            <v>1.1</v>
          </cell>
          <cell r="U121" t="str">
            <v>a</v>
          </cell>
          <cell r="V121">
            <v>1.12</v>
          </cell>
          <cell r="W121" t="str">
            <v>a</v>
          </cell>
          <cell r="X121">
            <v>0.5</v>
          </cell>
          <cell r="Y121" t="str">
            <v>OSHA</v>
          </cell>
          <cell r="Z121">
            <v>1</v>
          </cell>
          <cell r="AA121">
            <v>0.1</v>
          </cell>
          <cell r="AB121">
            <v>3.3</v>
          </cell>
          <cell r="AC121" t="str">
            <v>a</v>
          </cell>
          <cell r="AD121">
            <v>0.015</v>
          </cell>
          <cell r="AE121" t="str">
            <v>g</v>
          </cell>
          <cell r="AF121">
            <v>0.4</v>
          </cell>
          <cell r="AG121" t="str">
            <v>c</v>
          </cell>
          <cell r="AH121">
            <v>1.7</v>
          </cell>
          <cell r="AI121" t="str">
            <v>c</v>
          </cell>
          <cell r="AJ121">
            <v>0.006</v>
          </cell>
          <cell r="AK121" t="str">
            <v>c</v>
          </cell>
          <cell r="AL121">
            <v>0.061</v>
          </cell>
          <cell r="AM121" t="str">
            <v>c</v>
          </cell>
          <cell r="AO121">
            <v>0.061</v>
          </cell>
          <cell r="AP121" t="str">
            <v>c</v>
          </cell>
          <cell r="AQ121">
            <v>0.0056</v>
          </cell>
          <cell r="AR121" t="str">
            <v>c</v>
          </cell>
          <cell r="AS121">
            <v>5.2</v>
          </cell>
          <cell r="AT121" t="str">
            <v>c</v>
          </cell>
          <cell r="AU121">
            <v>0.58</v>
          </cell>
          <cell r="AV121" t="str">
            <v>c</v>
          </cell>
          <cell r="AW121">
            <v>5</v>
          </cell>
          <cell r="AX121" t="str">
            <v>e</v>
          </cell>
          <cell r="AY121">
            <v>0.04</v>
          </cell>
          <cell r="AZ121" t="str">
            <v>e</v>
          </cell>
          <cell r="BA121">
            <v>0.003</v>
          </cell>
          <cell r="BB121" t="str">
            <v>F</v>
          </cell>
          <cell r="BC121" t="str">
            <v>B2</v>
          </cell>
        </row>
        <row r="122">
          <cell r="A122" t="str">
            <v>1,2,4-Trichlorobenzene</v>
          </cell>
          <cell r="B122">
            <v>181</v>
          </cell>
          <cell r="C122">
            <v>0.00231</v>
          </cell>
          <cell r="D122" t="str">
            <v>a</v>
          </cell>
          <cell r="E122">
            <v>9200</v>
          </cell>
          <cell r="F122" t="str">
            <v>a</v>
          </cell>
          <cell r="G122">
            <v>55.2</v>
          </cell>
          <cell r="H122">
            <v>0.05780546534026363</v>
          </cell>
          <cell r="I122" t="str">
            <v>d</v>
          </cell>
          <cell r="J122">
            <v>5.973444789989615E-06</v>
          </cell>
          <cell r="K122" t="str">
            <v>d</v>
          </cell>
          <cell r="L122">
            <v>0.09602873379255299</v>
          </cell>
          <cell r="M122">
            <v>5.196702312094701E-06</v>
          </cell>
          <cell r="N122">
            <v>0</v>
          </cell>
          <cell r="O122" t="e">
            <v>#REF!</v>
          </cell>
          <cell r="P122">
            <v>0.01</v>
          </cell>
          <cell r="Q122" t="str">
            <v>a</v>
          </cell>
          <cell r="R122">
            <v>0.0571</v>
          </cell>
          <cell r="S122" t="str">
            <v>b</v>
          </cell>
          <cell r="X122">
            <v>37</v>
          </cell>
          <cell r="Y122" t="str">
            <v>ACGIH</v>
          </cell>
          <cell r="Z122">
            <v>1</v>
          </cell>
          <cell r="AA122">
            <v>0.1</v>
          </cell>
          <cell r="AB122">
            <v>4.3</v>
          </cell>
          <cell r="AC122" t="str">
            <v>a</v>
          </cell>
          <cell r="AD122">
            <v>0.1</v>
          </cell>
          <cell r="AE122" t="str">
            <v>g</v>
          </cell>
          <cell r="AF122">
            <v>620</v>
          </cell>
          <cell r="AG122" t="str">
            <v>n</v>
          </cell>
          <cell r="AH122">
            <v>5500</v>
          </cell>
          <cell r="AI122" t="str">
            <v>s</v>
          </cell>
          <cell r="AJ122">
            <v>210</v>
          </cell>
          <cell r="AK122" t="str">
            <v>n</v>
          </cell>
          <cell r="AL122">
            <v>190</v>
          </cell>
          <cell r="AM122" t="str">
            <v>n</v>
          </cell>
          <cell r="AO122">
            <v>190</v>
          </cell>
          <cell r="AP122" t="str">
            <v>n</v>
          </cell>
          <cell r="AQ122">
            <v>210</v>
          </cell>
          <cell r="AR122" t="str">
            <v>n</v>
          </cell>
          <cell r="AS122">
            <v>20000</v>
          </cell>
          <cell r="AT122" t="str">
            <v>n</v>
          </cell>
          <cell r="AU122">
            <v>780</v>
          </cell>
          <cell r="AV122" t="str">
            <v>n</v>
          </cell>
          <cell r="AW122">
            <v>240</v>
          </cell>
          <cell r="AX122" t="str">
            <v>e</v>
          </cell>
          <cell r="AY122">
            <v>2</v>
          </cell>
          <cell r="AZ122" t="str">
            <v>e</v>
          </cell>
          <cell r="BA122">
            <v>0.07</v>
          </cell>
          <cell r="BB122" t="str">
            <v>F</v>
          </cell>
          <cell r="BC122" t="str">
            <v>D</v>
          </cell>
        </row>
        <row r="123">
          <cell r="A123" t="str">
            <v>1,1,1-Trichloroethane</v>
          </cell>
          <cell r="B123">
            <v>133.4</v>
          </cell>
          <cell r="C123">
            <v>0.0144</v>
          </cell>
          <cell r="D123" t="str">
            <v>a</v>
          </cell>
          <cell r="E123">
            <v>152</v>
          </cell>
          <cell r="F123" t="str">
            <v>a</v>
          </cell>
          <cell r="G123">
            <v>0.912</v>
          </cell>
          <cell r="H123">
            <v>0.078</v>
          </cell>
          <cell r="I123" t="str">
            <v>c</v>
          </cell>
          <cell r="J123">
            <v>8.8E-06</v>
          </cell>
          <cell r="K123" t="str">
            <v>c</v>
          </cell>
          <cell r="L123">
            <v>0.5986206781873433</v>
          </cell>
          <cell r="M123">
            <v>0.0021515675648621506</v>
          </cell>
          <cell r="N123">
            <v>0</v>
          </cell>
          <cell r="O123" t="e">
            <v>#REF!</v>
          </cell>
          <cell r="P123">
            <v>0.09</v>
          </cell>
          <cell r="Q123" t="str">
            <v>d</v>
          </cell>
          <cell r="R123">
            <v>0.286</v>
          </cell>
          <cell r="S123" t="str">
            <v>d</v>
          </cell>
          <cell r="X123">
            <v>1900</v>
          </cell>
          <cell r="Y123" t="str">
            <v>OSHA</v>
          </cell>
          <cell r="Z123">
            <v>1</v>
          </cell>
          <cell r="AA123">
            <v>0.1</v>
          </cell>
          <cell r="AB123">
            <v>2.5</v>
          </cell>
          <cell r="AC123" t="str">
            <v>a</v>
          </cell>
          <cell r="AD123">
            <v>0.017</v>
          </cell>
          <cell r="AE123" t="str">
            <v>g</v>
          </cell>
          <cell r="AF123">
            <v>3000</v>
          </cell>
          <cell r="AG123" t="str">
            <v>s</v>
          </cell>
          <cell r="AH123">
            <v>3000</v>
          </cell>
          <cell r="AI123" t="str">
            <v>s</v>
          </cell>
          <cell r="AJ123">
            <v>1000</v>
          </cell>
          <cell r="AK123" t="str">
            <v>n</v>
          </cell>
          <cell r="AL123">
            <v>1300</v>
          </cell>
          <cell r="AM123" t="str">
            <v>n</v>
          </cell>
          <cell r="AO123">
            <v>1300</v>
          </cell>
          <cell r="AP123" t="str">
            <v>n</v>
          </cell>
          <cell r="AQ123">
            <v>1000</v>
          </cell>
          <cell r="AR123" t="str">
            <v>n</v>
          </cell>
          <cell r="AS123">
            <v>180000</v>
          </cell>
          <cell r="AT123" t="str">
            <v>n</v>
          </cell>
          <cell r="AU123">
            <v>7000</v>
          </cell>
          <cell r="AV123" t="str">
            <v>n</v>
          </cell>
          <cell r="AW123">
            <v>980</v>
          </cell>
          <cell r="AX123" t="str">
            <v>e</v>
          </cell>
          <cell r="AY123">
            <v>0.9</v>
          </cell>
          <cell r="AZ123" t="str">
            <v>e</v>
          </cell>
          <cell r="BA123">
            <v>0.2</v>
          </cell>
          <cell r="BB123" t="str">
            <v>F</v>
          </cell>
          <cell r="BC123" t="str">
            <v>D</v>
          </cell>
        </row>
        <row r="124">
          <cell r="A124" t="str">
            <v>1,1,2-Trichloroethane</v>
          </cell>
          <cell r="B124">
            <v>133.4</v>
          </cell>
          <cell r="C124">
            <v>0.00117</v>
          </cell>
          <cell r="D124" t="str">
            <v>a</v>
          </cell>
          <cell r="E124">
            <v>56</v>
          </cell>
          <cell r="F124" t="str">
            <v>a</v>
          </cell>
          <cell r="G124">
            <v>0.336</v>
          </cell>
          <cell r="H124">
            <v>0.078</v>
          </cell>
          <cell r="I124" t="str">
            <v>c</v>
          </cell>
          <cell r="J124">
            <v>8.8E-06</v>
          </cell>
          <cell r="K124" t="str">
            <v>c</v>
          </cell>
          <cell r="L124">
            <v>0.048637930102721647</v>
          </cell>
          <cell r="M124">
            <v>0.0004414927162961844</v>
          </cell>
          <cell r="N124">
            <v>0</v>
          </cell>
          <cell r="O124" t="e">
            <v>#REF!</v>
          </cell>
          <cell r="P124">
            <v>0.004</v>
          </cell>
          <cell r="Q124" t="str">
            <v>a</v>
          </cell>
          <cell r="T124">
            <v>0.057</v>
          </cell>
          <cell r="U124" t="str">
            <v>a</v>
          </cell>
          <cell r="V124">
            <v>0.056</v>
          </cell>
          <cell r="W124" t="str">
            <v>a</v>
          </cell>
          <cell r="X124">
            <v>45</v>
          </cell>
          <cell r="Y124" t="str">
            <v>OSHA</v>
          </cell>
          <cell r="Z124">
            <v>1</v>
          </cell>
          <cell r="AA124">
            <v>0.1</v>
          </cell>
          <cell r="AB124">
            <v>2.47</v>
          </cell>
          <cell r="AC124" t="str">
            <v>a</v>
          </cell>
          <cell r="AD124">
            <v>0.0084</v>
          </cell>
          <cell r="AE124" t="str">
            <v>g</v>
          </cell>
          <cell r="AF124">
            <v>1.4</v>
          </cell>
          <cell r="AG124" t="str">
            <v>c</v>
          </cell>
          <cell r="AH124">
            <v>3.3</v>
          </cell>
          <cell r="AI124" t="str">
            <v>c</v>
          </cell>
          <cell r="AJ124">
            <v>0.12</v>
          </cell>
          <cell r="AK124" t="str">
            <v>c</v>
          </cell>
          <cell r="AL124">
            <v>0.2</v>
          </cell>
          <cell r="AM124" t="str">
            <v>c</v>
          </cell>
          <cell r="AO124">
            <v>0.19</v>
          </cell>
          <cell r="AP124" t="str">
            <v>c</v>
          </cell>
          <cell r="AQ124">
            <v>0.11</v>
          </cell>
          <cell r="AR124" t="str">
            <v>c</v>
          </cell>
          <cell r="AS124">
            <v>100</v>
          </cell>
          <cell r="AT124" t="str">
            <v>c</v>
          </cell>
          <cell r="AU124">
            <v>11</v>
          </cell>
          <cell r="AV124" t="str">
            <v>c</v>
          </cell>
          <cell r="AW124">
            <v>0.8</v>
          </cell>
          <cell r="AX124" t="str">
            <v>e</v>
          </cell>
          <cell r="AY124">
            <v>0.01</v>
          </cell>
          <cell r="AZ124" t="str">
            <v>e</v>
          </cell>
          <cell r="BA124">
            <v>0.005</v>
          </cell>
          <cell r="BB124" t="str">
            <v>F</v>
          </cell>
          <cell r="BC124" t="str">
            <v>C</v>
          </cell>
        </row>
        <row r="125">
          <cell r="A125" t="str">
            <v>Trichloroethene</v>
          </cell>
          <cell r="B125">
            <v>131.4</v>
          </cell>
          <cell r="C125">
            <v>0.0091</v>
          </cell>
          <cell r="D125" t="str">
            <v>a</v>
          </cell>
          <cell r="E125">
            <v>126</v>
          </cell>
          <cell r="F125" t="str">
            <v>a</v>
          </cell>
          <cell r="G125">
            <v>0.756</v>
          </cell>
          <cell r="H125">
            <v>0.079</v>
          </cell>
          <cell r="I125" t="str">
            <v>c</v>
          </cell>
          <cell r="J125">
            <v>9.1E-06</v>
          </cell>
          <cell r="K125" t="str">
            <v>c</v>
          </cell>
          <cell r="L125">
            <v>0.3782950119100572</v>
          </cell>
          <cell r="M125">
            <v>0.0016700909680305712</v>
          </cell>
          <cell r="N125">
            <v>0</v>
          </cell>
          <cell r="O125" t="e">
            <v>#REF!</v>
          </cell>
          <cell r="P125">
            <v>0.006</v>
          </cell>
          <cell r="Q125" t="str">
            <v>e</v>
          </cell>
          <cell r="T125">
            <v>0.011</v>
          </cell>
          <cell r="U125" t="str">
            <v>d</v>
          </cell>
          <cell r="V125">
            <v>0.006</v>
          </cell>
          <cell r="W125" t="str">
            <v>e</v>
          </cell>
          <cell r="X125">
            <v>537.4233128834356</v>
          </cell>
          <cell r="Y125" t="str">
            <v>OSHA</v>
          </cell>
          <cell r="Z125">
            <v>1</v>
          </cell>
          <cell r="AA125">
            <v>0.1</v>
          </cell>
          <cell r="AB125">
            <v>2.38</v>
          </cell>
          <cell r="AC125" t="str">
            <v>a</v>
          </cell>
          <cell r="AD125">
            <v>0.016</v>
          </cell>
          <cell r="AE125" t="str">
            <v>g</v>
          </cell>
          <cell r="AF125">
            <v>7.1</v>
          </cell>
          <cell r="AG125" t="str">
            <v>c</v>
          </cell>
          <cell r="AH125">
            <v>17</v>
          </cell>
          <cell r="AI125" t="str">
            <v>c</v>
          </cell>
          <cell r="AJ125">
            <v>1.1</v>
          </cell>
          <cell r="AK125" t="str">
            <v>c</v>
          </cell>
          <cell r="AL125">
            <v>1.6</v>
          </cell>
          <cell r="AM125" t="str">
            <v>c</v>
          </cell>
          <cell r="AO125">
            <v>1.6</v>
          </cell>
          <cell r="AP125" t="str">
            <v>c</v>
          </cell>
          <cell r="AQ125">
            <v>1</v>
          </cell>
          <cell r="AR125" t="str">
            <v>c</v>
          </cell>
          <cell r="AS125">
            <v>520</v>
          </cell>
          <cell r="AT125" t="str">
            <v>c</v>
          </cell>
          <cell r="AU125">
            <v>58</v>
          </cell>
          <cell r="AV125" t="str">
            <v>c</v>
          </cell>
          <cell r="AW125">
            <v>3</v>
          </cell>
          <cell r="AX125" t="str">
            <v>e</v>
          </cell>
          <cell r="AY125">
            <v>0.02</v>
          </cell>
          <cell r="AZ125" t="str">
            <v>e</v>
          </cell>
          <cell r="BA125">
            <v>0.005</v>
          </cell>
          <cell r="BB125" t="str">
            <v>F</v>
          </cell>
          <cell r="BC125" t="str">
            <v>B2</v>
          </cell>
        </row>
        <row r="126">
          <cell r="A126" t="str">
            <v>Trichlorofluoromethane</v>
          </cell>
          <cell r="B126">
            <v>137.4</v>
          </cell>
          <cell r="C126">
            <v>0.0583</v>
          </cell>
          <cell r="E126">
            <v>146.2</v>
          </cell>
          <cell r="G126">
            <v>0.8772</v>
          </cell>
          <cell r="H126">
            <v>0.087</v>
          </cell>
          <cell r="I126" t="str">
            <v>c</v>
          </cell>
          <cell r="J126">
            <v>9.7E-06</v>
          </cell>
          <cell r="K126" t="str">
            <v>c</v>
          </cell>
          <cell r="L126">
            <v>2.423582329050147</v>
          </cell>
          <cell r="M126">
            <v>0.007637120351326487</v>
          </cell>
          <cell r="N126">
            <v>0</v>
          </cell>
          <cell r="O126" t="e">
            <v>#REF!</v>
          </cell>
          <cell r="P126">
            <v>0.3</v>
          </cell>
          <cell r="Q126" t="str">
            <v>a</v>
          </cell>
          <cell r="R126">
            <v>0.2</v>
          </cell>
          <cell r="S126" t="str">
            <v>c</v>
          </cell>
          <cell r="X126">
            <v>5620</v>
          </cell>
          <cell r="Y126" t="str">
            <v>ACGIH</v>
          </cell>
          <cell r="Z126">
            <v>1</v>
          </cell>
          <cell r="AA126">
            <v>0.1</v>
          </cell>
          <cell r="AB126">
            <v>2.53</v>
          </cell>
          <cell r="AC126" t="str">
            <v>a</v>
          </cell>
          <cell r="AD126">
            <v>0.017</v>
          </cell>
          <cell r="AE126" t="str">
            <v>g</v>
          </cell>
          <cell r="AF126">
            <v>710</v>
          </cell>
          <cell r="AG126" t="str">
            <v>n</v>
          </cell>
          <cell r="AH126">
            <v>2400</v>
          </cell>
          <cell r="AI126" t="str">
            <v>n</v>
          </cell>
          <cell r="AJ126">
            <v>730</v>
          </cell>
          <cell r="AK126" t="str">
            <v>n</v>
          </cell>
          <cell r="AL126">
            <v>1300</v>
          </cell>
          <cell r="AM126" t="str">
            <v>n</v>
          </cell>
          <cell r="AO126">
            <v>1300</v>
          </cell>
          <cell r="AP126" t="str">
            <v>n</v>
          </cell>
          <cell r="AQ126">
            <v>730</v>
          </cell>
          <cell r="AR126" t="str">
            <v>n</v>
          </cell>
          <cell r="AS126">
            <v>610000</v>
          </cell>
          <cell r="AT126" t="str">
            <v>n</v>
          </cell>
          <cell r="AU126">
            <v>23000</v>
          </cell>
          <cell r="AV126" t="str">
            <v>n</v>
          </cell>
          <cell r="AW126">
            <v>790</v>
          </cell>
          <cell r="AX126" t="str">
            <v>n</v>
          </cell>
          <cell r="AY126">
            <v>13</v>
          </cell>
          <cell r="AZ126" t="str">
            <v>n</v>
          </cell>
        </row>
        <row r="127">
          <cell r="A127" t="str">
            <v>2,4,5-Trichlorophenol</v>
          </cell>
          <cell r="B127">
            <v>197</v>
          </cell>
          <cell r="C127">
            <v>0.000218</v>
          </cell>
          <cell r="D127" t="str">
            <v>a</v>
          </cell>
          <cell r="E127">
            <v>89</v>
          </cell>
          <cell r="F127" t="str">
            <v>a</v>
          </cell>
          <cell r="G127">
            <v>0.534</v>
          </cell>
          <cell r="H127">
            <v>0.05540833194322821</v>
          </cell>
          <cell r="I127" t="str">
            <v>d</v>
          </cell>
          <cell r="J127">
            <v>5.68272876038922E-06</v>
          </cell>
          <cell r="K127" t="str">
            <v>d</v>
          </cell>
          <cell r="L127">
            <v>0.009062451933669504</v>
          </cell>
          <cell r="M127">
            <v>4.095932833051479E-05</v>
          </cell>
          <cell r="N127">
            <v>0</v>
          </cell>
          <cell r="O127" t="e">
            <v>#REF!</v>
          </cell>
          <cell r="P127">
            <v>0.1</v>
          </cell>
          <cell r="Q127" t="str">
            <v>a</v>
          </cell>
          <cell r="Z127">
            <v>1</v>
          </cell>
          <cell r="AA127">
            <v>0.1</v>
          </cell>
          <cell r="AB127">
            <v>3.72</v>
          </cell>
          <cell r="AC127" t="str">
            <v>a</v>
          </cell>
          <cell r="AF127">
            <v>6500</v>
          </cell>
          <cell r="AG127" t="str">
            <v>n</v>
          </cell>
          <cell r="AH127">
            <v>68000</v>
          </cell>
          <cell r="AI127" t="str">
            <v>n</v>
          </cell>
          <cell r="AJ127">
            <v>370</v>
          </cell>
          <cell r="AK127" t="str">
            <v>n</v>
          </cell>
          <cell r="AL127">
            <v>3700</v>
          </cell>
          <cell r="AM127" t="str">
            <v>n</v>
          </cell>
          <cell r="AO127">
            <v>3700</v>
          </cell>
          <cell r="AP127" t="str">
            <v>n</v>
          </cell>
          <cell r="AQ127">
            <v>370</v>
          </cell>
          <cell r="AR127" t="str">
            <v>n</v>
          </cell>
          <cell r="AS127">
            <v>200000</v>
          </cell>
          <cell r="AT127" t="str">
            <v>n</v>
          </cell>
          <cell r="AU127">
            <v>7800</v>
          </cell>
          <cell r="AV127" t="str">
            <v>n</v>
          </cell>
          <cell r="AW127">
            <v>8200</v>
          </cell>
          <cell r="AX127" t="str">
            <v>s</v>
          </cell>
          <cell r="AY127">
            <v>120</v>
          </cell>
          <cell r="AZ127" t="str">
            <v>e</v>
          </cell>
        </row>
        <row r="128">
          <cell r="A128" t="str">
            <v>2,4,6-Trichlorophenol</v>
          </cell>
          <cell r="B128">
            <v>197</v>
          </cell>
          <cell r="C128">
            <v>3.9E-06</v>
          </cell>
          <cell r="D128" t="str">
            <v>a</v>
          </cell>
          <cell r="E128">
            <v>2000</v>
          </cell>
          <cell r="F128" t="str">
            <v>a</v>
          </cell>
          <cell r="G128">
            <v>12</v>
          </cell>
          <cell r="H128">
            <v>0.05540833194322821</v>
          </cell>
          <cell r="I128" t="str">
            <v>d</v>
          </cell>
          <cell r="J128">
            <v>5.68272876038922E-06</v>
          </cell>
          <cell r="K128" t="str">
            <v>d</v>
          </cell>
          <cell r="L128">
            <v>0.0001621264336757388</v>
          </cell>
          <cell r="M128">
            <v>4.147869998079336E-08</v>
          </cell>
          <cell r="N128">
            <v>0</v>
          </cell>
          <cell r="O128" t="e">
            <v>#REF!</v>
          </cell>
          <cell r="T128">
            <v>0.011</v>
          </cell>
          <cell r="U128" t="str">
            <v>a</v>
          </cell>
          <cell r="V128">
            <v>0.0109</v>
          </cell>
          <cell r="W128" t="str">
            <v>a</v>
          </cell>
          <cell r="Z128">
            <v>1</v>
          </cell>
          <cell r="AA128">
            <v>0.1</v>
          </cell>
          <cell r="AB128">
            <v>3.87</v>
          </cell>
          <cell r="AC128" t="str">
            <v>a</v>
          </cell>
          <cell r="AD128">
            <v>0.05</v>
          </cell>
          <cell r="AE128" t="str">
            <v>g</v>
          </cell>
          <cell r="AF128">
            <v>40</v>
          </cell>
          <cell r="AG128" t="str">
            <v>c</v>
          </cell>
          <cell r="AH128">
            <v>170</v>
          </cell>
          <cell r="AI128" t="str">
            <v>c</v>
          </cell>
          <cell r="AJ128">
            <v>0.62</v>
          </cell>
          <cell r="AK128" t="str">
            <v>c</v>
          </cell>
          <cell r="AL128">
            <v>6.1</v>
          </cell>
          <cell r="AM128" t="str">
            <v>c</v>
          </cell>
          <cell r="AO128">
            <v>6.1</v>
          </cell>
          <cell r="AP128" t="str">
            <v>c</v>
          </cell>
          <cell r="AQ128">
            <v>0.57</v>
          </cell>
          <cell r="AR128" t="str">
            <v>c</v>
          </cell>
          <cell r="AS128">
            <v>520</v>
          </cell>
          <cell r="AT128" t="str">
            <v>c</v>
          </cell>
          <cell r="AU128">
            <v>58</v>
          </cell>
          <cell r="AV128" t="str">
            <v>c</v>
          </cell>
          <cell r="AW128">
            <v>150</v>
          </cell>
          <cell r="AX128" t="str">
            <v>c</v>
          </cell>
          <cell r="AY128">
            <v>0.06</v>
          </cell>
          <cell r="AZ128" t="str">
            <v>e</v>
          </cell>
          <cell r="BB128" t="str">
            <v>L</v>
          </cell>
          <cell r="BC128" t="str">
            <v>B2</v>
          </cell>
        </row>
        <row r="129">
          <cell r="A129" t="str">
            <v>1,1,2-Trichlorotrifluoroethane</v>
          </cell>
          <cell r="B129">
            <v>187.38</v>
          </cell>
          <cell r="C129">
            <v>0.333</v>
          </cell>
          <cell r="D129" t="str">
            <v>p</v>
          </cell>
          <cell r="E129">
            <v>389.04514499428063</v>
          </cell>
          <cell r="F129" t="str">
            <v>p</v>
          </cell>
          <cell r="G129">
            <v>2.334270869965684</v>
          </cell>
          <cell r="H129">
            <v>0.078</v>
          </cell>
          <cell r="I129" t="str">
            <v>c</v>
          </cell>
          <cell r="J129">
            <v>8.2E-06</v>
          </cell>
          <cell r="K129" t="str">
            <v>c</v>
          </cell>
          <cell r="L129">
            <v>13.843103183082315</v>
          </cell>
          <cell r="M129">
            <v>0.011141294753522749</v>
          </cell>
          <cell r="N129">
            <v>0</v>
          </cell>
          <cell r="O129" t="e">
            <v>#REF!</v>
          </cell>
          <cell r="AA129">
            <v>0.1</v>
          </cell>
        </row>
        <row r="130">
          <cell r="A130" t="str">
            <v>1,2,4-Trimethylbenzene</v>
          </cell>
          <cell r="B130">
            <v>120.19</v>
          </cell>
          <cell r="C130">
            <v>0.0057</v>
          </cell>
          <cell r="D130" t="str">
            <v>f</v>
          </cell>
          <cell r="E130">
            <v>3715.35</v>
          </cell>
          <cell r="F130" t="str">
            <v>c</v>
          </cell>
          <cell r="G130">
            <v>22.2921</v>
          </cell>
          <cell r="H130">
            <v>0.07093719661819593</v>
          </cell>
          <cell r="I130" t="str">
            <v>d</v>
          </cell>
          <cell r="J130">
            <v>7.60247647998461E-06</v>
          </cell>
          <cell r="K130" t="str">
            <v>d</v>
          </cell>
          <cell r="L130">
            <v>0.23695401844915673</v>
          </cell>
          <cell r="M130">
            <v>3.8795025986936605E-05</v>
          </cell>
          <cell r="N130">
            <v>0</v>
          </cell>
          <cell r="O130" t="e">
            <v>#REF!</v>
          </cell>
          <cell r="P130">
            <v>0.05</v>
          </cell>
          <cell r="Q130" t="str">
            <v>e</v>
          </cell>
          <cell r="X130">
            <v>123</v>
          </cell>
          <cell r="Y130" t="str">
            <v>ACGIH</v>
          </cell>
          <cell r="Z130">
            <v>1</v>
          </cell>
          <cell r="AA130">
            <v>0.1</v>
          </cell>
          <cell r="AO130">
            <v>300</v>
          </cell>
          <cell r="AP130" t="str">
            <v>n</v>
          </cell>
          <cell r="AQ130">
            <v>180</v>
          </cell>
          <cell r="AR130" t="str">
            <v>n</v>
          </cell>
          <cell r="AS130">
            <v>100000</v>
          </cell>
          <cell r="AT130" t="str">
            <v>n</v>
          </cell>
          <cell r="AU130">
            <v>3900</v>
          </cell>
          <cell r="AV130" t="str">
            <v>n</v>
          </cell>
          <cell r="AW130" t="str">
            <v/>
          </cell>
          <cell r="AX130" t="str">
            <v/>
          </cell>
          <cell r="AY130" t="str">
            <v/>
          </cell>
          <cell r="AZ130" t="str">
            <v/>
          </cell>
        </row>
        <row r="131">
          <cell r="A131" t="str">
            <v>1,3,5-Trimethylbenzene</v>
          </cell>
          <cell r="B131">
            <v>120.19</v>
          </cell>
          <cell r="C131">
            <v>0.00393</v>
          </cell>
          <cell r="D131" t="str">
            <v>f</v>
          </cell>
          <cell r="E131">
            <v>1621.81</v>
          </cell>
          <cell r="F131" t="str">
            <v>f</v>
          </cell>
          <cell r="G131">
            <v>9.73086</v>
          </cell>
          <cell r="H131">
            <v>0.07093719661819593</v>
          </cell>
          <cell r="I131" t="str">
            <v>d</v>
          </cell>
          <cell r="J131">
            <v>7.60247647998461E-06</v>
          </cell>
          <cell r="K131" t="str">
            <v>d</v>
          </cell>
          <cell r="L131">
            <v>0.16337356008862913</v>
          </cell>
          <cell r="M131">
            <v>6.085832277788629E-05</v>
          </cell>
          <cell r="N131">
            <v>0</v>
          </cell>
          <cell r="O131" t="e">
            <v>#REF!</v>
          </cell>
          <cell r="P131">
            <v>0.05</v>
          </cell>
          <cell r="Q131" t="str">
            <v>e</v>
          </cell>
          <cell r="X131">
            <v>123</v>
          </cell>
          <cell r="Y131" t="str">
            <v>ACGIH</v>
          </cell>
          <cell r="Z131">
            <v>1</v>
          </cell>
          <cell r="AA131">
            <v>0.1</v>
          </cell>
          <cell r="AO131">
            <v>300</v>
          </cell>
          <cell r="AP131" t="str">
            <v>n</v>
          </cell>
          <cell r="AQ131">
            <v>180</v>
          </cell>
          <cell r="AR131" t="str">
            <v>n</v>
          </cell>
          <cell r="AS131">
            <v>100000</v>
          </cell>
          <cell r="AT131" t="str">
            <v>n</v>
          </cell>
          <cell r="AU131">
            <v>3900</v>
          </cell>
          <cell r="AV131" t="str">
            <v>n</v>
          </cell>
          <cell r="AW131">
            <v>98</v>
          </cell>
          <cell r="AX131" t="str">
            <v>s</v>
          </cell>
          <cell r="AY131">
            <v>0.26</v>
          </cell>
          <cell r="AZ131" t="str">
            <v>m</v>
          </cell>
        </row>
        <row r="132">
          <cell r="A132" t="str">
            <v>Vanadium</v>
          </cell>
          <cell r="M132" t="str">
            <v/>
          </cell>
          <cell r="P132">
            <v>0.007</v>
          </cell>
          <cell r="Q132" t="str">
            <v>b</v>
          </cell>
          <cell r="X132">
            <v>0.1</v>
          </cell>
          <cell r="Y132" t="str">
            <v>OSHA (fume)</v>
          </cell>
          <cell r="Z132">
            <v>1</v>
          </cell>
          <cell r="AA132">
            <v>0.01</v>
          </cell>
          <cell r="AO132">
            <v>260</v>
          </cell>
          <cell r="AP132" t="str">
            <v>n</v>
          </cell>
          <cell r="AQ132">
            <v>26</v>
          </cell>
          <cell r="AR132" t="str">
            <v>n</v>
          </cell>
          <cell r="AS132">
            <v>14000</v>
          </cell>
          <cell r="AT132" t="str">
            <v>n</v>
          </cell>
          <cell r="AU132">
            <v>550</v>
          </cell>
          <cell r="AV132" t="str">
            <v>n</v>
          </cell>
          <cell r="AW132" t="str">
            <v/>
          </cell>
          <cell r="AX132" t="str">
            <v/>
          </cell>
          <cell r="AY132" t="str">
            <v/>
          </cell>
          <cell r="AZ132" t="str">
            <v/>
          </cell>
          <cell r="BB132" t="str">
            <v>L</v>
          </cell>
        </row>
        <row r="133">
          <cell r="A133" t="str">
            <v>Vinyl Chloride</v>
          </cell>
          <cell r="B133">
            <v>62.5</v>
          </cell>
          <cell r="C133">
            <v>0.0819</v>
          </cell>
          <cell r="D133" t="str">
            <v>a</v>
          </cell>
          <cell r="E133">
            <v>57</v>
          </cell>
          <cell r="F133" t="str">
            <v>a</v>
          </cell>
          <cell r="G133">
            <v>0.342</v>
          </cell>
          <cell r="H133">
            <v>0.106</v>
          </cell>
          <cell r="I133" t="str">
            <v>c</v>
          </cell>
          <cell r="J133">
            <v>1.23E-05</v>
          </cell>
          <cell r="K133" t="str">
            <v>c</v>
          </cell>
          <cell r="L133">
            <v>3.404655107190515</v>
          </cell>
          <cell r="M133">
            <v>0.017342610481198988</v>
          </cell>
          <cell r="N133">
            <v>0</v>
          </cell>
          <cell r="O133" t="e">
            <v>#REF!</v>
          </cell>
          <cell r="T133">
            <v>1.9</v>
          </cell>
          <cell r="U133" t="str">
            <v>b</v>
          </cell>
          <cell r="V133">
            <v>0.3</v>
          </cell>
          <cell r="W133" t="str">
            <v>b</v>
          </cell>
          <cell r="X133">
            <v>13</v>
          </cell>
          <cell r="Y133" t="str">
            <v>ACGIH</v>
          </cell>
          <cell r="Z133">
            <v>1</v>
          </cell>
          <cell r="AA133">
            <v>0.1</v>
          </cell>
          <cell r="AB133">
            <v>1.38</v>
          </cell>
          <cell r="AC133" t="str">
            <v>a</v>
          </cell>
          <cell r="AD133">
            <v>0.0073</v>
          </cell>
          <cell r="AE133" t="str">
            <v>g</v>
          </cell>
          <cell r="AF133">
            <v>0.0052</v>
          </cell>
          <cell r="AG133" t="str">
            <v>c</v>
          </cell>
          <cell r="AH133">
            <v>0.011</v>
          </cell>
          <cell r="AI133" t="str">
            <v>c</v>
          </cell>
          <cell r="AJ133">
            <v>0.022</v>
          </cell>
          <cell r="AK133" t="str">
            <v>c</v>
          </cell>
          <cell r="AL133">
            <v>0.02</v>
          </cell>
          <cell r="AM133" t="str">
            <v>c</v>
          </cell>
          <cell r="AO133">
            <v>0.019</v>
          </cell>
          <cell r="AP133" t="str">
            <v>c</v>
          </cell>
          <cell r="AQ133">
            <v>0.021</v>
          </cell>
          <cell r="AR133" t="str">
            <v>c</v>
          </cell>
          <cell r="AS133">
            <v>3</v>
          </cell>
          <cell r="AT133" t="str">
            <v>c</v>
          </cell>
          <cell r="AU133">
            <v>0.34</v>
          </cell>
          <cell r="AV133" t="str">
            <v>c</v>
          </cell>
          <cell r="AW133">
            <v>0.002</v>
          </cell>
          <cell r="AX133" t="str">
            <v>e</v>
          </cell>
          <cell r="AY133">
            <v>0.01</v>
          </cell>
          <cell r="AZ133" t="str">
            <v>e</v>
          </cell>
          <cell r="BA133">
            <v>0.002</v>
          </cell>
          <cell r="BB133" t="str">
            <v>F</v>
          </cell>
          <cell r="BC133" t="str">
            <v>A</v>
          </cell>
        </row>
        <row r="134">
          <cell r="A134" t="str">
            <v>m- and p- Xylene</v>
          </cell>
          <cell r="B134">
            <v>106.2</v>
          </cell>
          <cell r="C134">
            <v>0.00704</v>
          </cell>
          <cell r="D134" t="str">
            <v>a</v>
          </cell>
          <cell r="E134">
            <v>240</v>
          </cell>
          <cell r="F134" t="str">
            <v>a</v>
          </cell>
          <cell r="G134">
            <v>1.44</v>
          </cell>
          <cell r="H134">
            <v>0.076</v>
          </cell>
          <cell r="I134" t="str">
            <v>e</v>
          </cell>
          <cell r="J134">
            <v>7.23E-06</v>
          </cell>
          <cell r="K134" t="str">
            <v>d</v>
          </cell>
          <cell r="L134">
            <v>0.2926589982249234</v>
          </cell>
          <cell r="M134">
            <v>0.0007222682523706785</v>
          </cell>
          <cell r="N134">
            <v>0</v>
          </cell>
          <cell r="O134" t="e">
            <v>#REF!</v>
          </cell>
          <cell r="P134">
            <v>2</v>
          </cell>
          <cell r="Q134" t="str">
            <v>b</v>
          </cell>
          <cell r="R134">
            <v>0.2</v>
          </cell>
          <cell r="S134" t="str">
            <v>d</v>
          </cell>
          <cell r="X134">
            <v>435</v>
          </cell>
          <cell r="Y134" t="str">
            <v>OSHA</v>
          </cell>
          <cell r="Z134">
            <v>1</v>
          </cell>
          <cell r="AA134">
            <v>0.1</v>
          </cell>
          <cell r="AB134">
            <v>3.26</v>
          </cell>
          <cell r="AC134" t="str">
            <v>a (value for p-xylene)</v>
          </cell>
          <cell r="AD134">
            <v>0.08</v>
          </cell>
          <cell r="AE134" t="str">
            <v>g</v>
          </cell>
          <cell r="AF134">
            <v>990</v>
          </cell>
          <cell r="AG134" t="str">
            <v>s</v>
          </cell>
          <cell r="AH134">
            <v>990</v>
          </cell>
          <cell r="AI134" t="str">
            <v>s</v>
          </cell>
          <cell r="AJ134">
            <v>730</v>
          </cell>
          <cell r="AK134" t="str">
            <v>n</v>
          </cell>
          <cell r="AL134">
            <v>1400</v>
          </cell>
          <cell r="AM134" t="str">
            <v>n</v>
          </cell>
          <cell r="AO134">
            <v>1400</v>
          </cell>
          <cell r="AP134" t="str">
            <v>n</v>
          </cell>
          <cell r="AQ134">
            <v>730</v>
          </cell>
          <cell r="AR134" t="str">
            <v>n</v>
          </cell>
          <cell r="AS134">
            <v>1000000</v>
          </cell>
          <cell r="AT134" t="str">
            <v>n</v>
          </cell>
          <cell r="AU134">
            <v>160000</v>
          </cell>
          <cell r="AV134" t="str">
            <v>n</v>
          </cell>
          <cell r="AW134">
            <v>950</v>
          </cell>
          <cell r="AX134" t="str">
            <v>s</v>
          </cell>
          <cell r="AY134">
            <v>240</v>
          </cell>
          <cell r="AZ134" t="str">
            <v>m</v>
          </cell>
          <cell r="BA134">
            <v>10</v>
          </cell>
          <cell r="BB134" t="str">
            <v>F</v>
          </cell>
          <cell r="BC134" t="str">
            <v>D</v>
          </cell>
        </row>
        <row r="135">
          <cell r="A135" t="str">
            <v>Total Xylenes</v>
          </cell>
          <cell r="B135">
            <v>106.2</v>
          </cell>
          <cell r="C135">
            <v>0.00704</v>
          </cell>
          <cell r="D135" t="str">
            <v>a</v>
          </cell>
          <cell r="E135">
            <v>240</v>
          </cell>
          <cell r="F135" t="str">
            <v>a</v>
          </cell>
          <cell r="G135">
            <v>1.44</v>
          </cell>
          <cell r="H135">
            <v>0.076</v>
          </cell>
          <cell r="I135" t="str">
            <v>e</v>
          </cell>
          <cell r="J135">
            <v>8.177304957832803E-06</v>
          </cell>
          <cell r="K135" t="str">
            <v>d</v>
          </cell>
          <cell r="L135">
            <v>0.2926589982249234</v>
          </cell>
          <cell r="M135">
            <v>0.0007222720933266347</v>
          </cell>
          <cell r="N135">
            <v>0</v>
          </cell>
          <cell r="O135" t="e">
            <v>#REF!</v>
          </cell>
          <cell r="P135">
            <v>2</v>
          </cell>
          <cell r="Q135" t="str">
            <v>a</v>
          </cell>
          <cell r="R135">
            <v>2</v>
          </cell>
          <cell r="S135" t="str">
            <v>d</v>
          </cell>
          <cell r="X135">
            <v>435</v>
          </cell>
          <cell r="Y135" t="str">
            <v>OSHA</v>
          </cell>
          <cell r="Z135">
            <v>1</v>
          </cell>
          <cell r="AA135">
            <v>0.1</v>
          </cell>
          <cell r="AD135">
            <v>0.08</v>
          </cell>
          <cell r="AE135" t="str">
            <v>g (value taken from m-xylene)</v>
          </cell>
          <cell r="AF135">
            <v>990</v>
          </cell>
          <cell r="AG135" t="str">
            <v>s</v>
          </cell>
          <cell r="AH135">
            <v>990</v>
          </cell>
          <cell r="AI135" t="str">
            <v>s</v>
          </cell>
          <cell r="AJ135">
            <v>730</v>
          </cell>
          <cell r="AK135" t="str">
            <v>n</v>
          </cell>
          <cell r="AL135">
            <v>1400</v>
          </cell>
          <cell r="AM135" t="str">
            <v>n</v>
          </cell>
          <cell r="AO135">
            <v>12000</v>
          </cell>
          <cell r="AP135" t="str">
            <v>n</v>
          </cell>
          <cell r="AQ135">
            <v>7300</v>
          </cell>
          <cell r="AR135" t="str">
            <v>n</v>
          </cell>
          <cell r="AS135">
            <v>1000000</v>
          </cell>
          <cell r="AT135" t="str">
            <v>n</v>
          </cell>
          <cell r="AU135">
            <v>160000</v>
          </cell>
          <cell r="AV135" t="str">
            <v>n</v>
          </cell>
          <cell r="AW135">
            <v>320</v>
          </cell>
          <cell r="AX135" t="str">
            <v>e</v>
          </cell>
          <cell r="AY135">
            <v>74</v>
          </cell>
          <cell r="AZ135" t="str">
            <v>e</v>
          </cell>
          <cell r="BA135">
            <v>10</v>
          </cell>
          <cell r="BB135" t="str">
            <v>F</v>
          </cell>
          <cell r="BC135" t="str">
            <v>D</v>
          </cell>
        </row>
        <row r="136">
          <cell r="A136" t="str">
            <v>Zinc</v>
          </cell>
          <cell r="M136" t="str">
            <v/>
          </cell>
          <cell r="P136">
            <v>0.3</v>
          </cell>
          <cell r="Q136" t="str">
            <v>a</v>
          </cell>
          <cell r="Z136">
            <v>1</v>
          </cell>
          <cell r="AA136">
            <v>0.01</v>
          </cell>
          <cell r="AO136">
            <v>11000</v>
          </cell>
          <cell r="AP136" t="str">
            <v>n</v>
          </cell>
          <cell r="AQ136">
            <v>1100</v>
          </cell>
          <cell r="AR136" t="str">
            <v>n</v>
          </cell>
          <cell r="AS136">
            <v>610000</v>
          </cell>
          <cell r="AT136" t="str">
            <v>n</v>
          </cell>
          <cell r="AU136">
            <v>23000</v>
          </cell>
          <cell r="AV136" t="str">
            <v>n</v>
          </cell>
          <cell r="AW136" t="str">
            <v/>
          </cell>
          <cell r="AX136" t="str">
            <v/>
          </cell>
          <cell r="AY136">
            <v>42000</v>
          </cell>
          <cell r="AZ136" t="str">
            <v>e</v>
          </cell>
          <cell r="BA136">
            <v>5</v>
          </cell>
          <cell r="BB136" t="str">
            <v>F (Secondary Standard)</v>
          </cell>
          <cell r="BC136" t="str">
            <v>D</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aram"/>
    </sheetNames>
    <sheetDataSet>
      <sheetData sheetId="0">
        <row r="6">
          <cell r="A6" t="str">
            <v>Acenaphthene</v>
          </cell>
          <cell r="B6">
            <v>154.21</v>
          </cell>
          <cell r="C6">
            <v>9.2E-05</v>
          </cell>
          <cell r="D6" t="str">
            <v>a</v>
          </cell>
          <cell r="E6">
            <v>4600</v>
          </cell>
          <cell r="F6" t="str">
            <v>a</v>
          </cell>
          <cell r="G6">
            <v>27.6</v>
          </cell>
          <cell r="H6">
            <v>0.06262560299154907</v>
          </cell>
          <cell r="I6" t="str">
            <v>d</v>
          </cell>
          <cell r="J6">
            <v>6.564463686949924E-06</v>
          </cell>
          <cell r="K6" t="str">
            <v>d</v>
          </cell>
          <cell r="L6">
            <v>0.0038245209995302486</v>
          </cell>
          <cell r="M6">
            <v>4.492488891409396E-07</v>
          </cell>
          <cell r="N6">
            <v>0</v>
          </cell>
          <cell r="O6" t="e">
            <v>#REF!</v>
          </cell>
          <cell r="P6">
            <v>0.06</v>
          </cell>
          <cell r="Q6" t="str">
            <v>a</v>
          </cell>
          <cell r="R6">
            <v>0.06</v>
          </cell>
          <cell r="S6" t="str">
            <v>r</v>
          </cell>
          <cell r="Z6">
            <v>1</v>
          </cell>
          <cell r="AA6">
            <v>0.15</v>
          </cell>
          <cell r="AB6">
            <v>4</v>
          </cell>
          <cell r="AC6" t="str">
            <v>a</v>
          </cell>
          <cell r="AD6">
            <v>0.1511189752716653</v>
          </cell>
          <cell r="AE6" t="str">
            <v>i</v>
          </cell>
          <cell r="AF6">
            <v>360</v>
          </cell>
          <cell r="AG6" t="str">
            <v>s</v>
          </cell>
          <cell r="AH6">
            <v>360</v>
          </cell>
          <cell r="AI6" t="str">
            <v>s</v>
          </cell>
          <cell r="AJ6">
            <v>220</v>
          </cell>
          <cell r="AK6" t="str">
            <v>n</v>
          </cell>
          <cell r="AL6">
            <v>370</v>
          </cell>
          <cell r="AM6" t="str">
            <v>n</v>
          </cell>
          <cell r="AO6">
            <v>2200</v>
          </cell>
          <cell r="AP6" t="str">
            <v>n</v>
          </cell>
          <cell r="AQ6">
            <v>220</v>
          </cell>
          <cell r="AR6" t="str">
            <v>n</v>
          </cell>
          <cell r="AS6">
            <v>120000</v>
          </cell>
          <cell r="AT6" t="str">
            <v>n</v>
          </cell>
          <cell r="AU6">
            <v>4700</v>
          </cell>
          <cell r="AV6" t="str">
            <v>n</v>
          </cell>
          <cell r="AW6">
            <v>120</v>
          </cell>
          <cell r="AX6" t="str">
            <v>s</v>
          </cell>
          <cell r="AY6">
            <v>200</v>
          </cell>
          <cell r="AZ6" t="str">
            <v>e</v>
          </cell>
        </row>
        <row r="7">
          <cell r="A7" t="str">
            <v>Acenaphthylene</v>
          </cell>
          <cell r="B7">
            <v>152.21</v>
          </cell>
          <cell r="C7">
            <v>0.00148</v>
          </cell>
          <cell r="D7" t="str">
            <v>a</v>
          </cell>
          <cell r="E7">
            <v>2500</v>
          </cell>
          <cell r="F7" t="str">
            <v>a</v>
          </cell>
          <cell r="G7">
            <v>15</v>
          </cell>
          <cell r="H7">
            <v>0.06303570234442168</v>
          </cell>
          <cell r="I7" t="str">
            <v>d</v>
          </cell>
          <cell r="J7">
            <v>6.615131748469644E-06</v>
          </cell>
          <cell r="K7" t="str">
            <v>d</v>
          </cell>
          <cell r="L7">
            <v>0.06152490303592139</v>
          </cell>
          <cell r="M7">
            <v>1.3291933347792014E-05</v>
          </cell>
          <cell r="N7">
            <v>0</v>
          </cell>
          <cell r="O7" t="e">
            <v>#REF!</v>
          </cell>
          <cell r="Z7">
            <v>1</v>
          </cell>
          <cell r="AA7">
            <v>0.15</v>
          </cell>
          <cell r="AB7">
            <v>3.7</v>
          </cell>
          <cell r="AC7" t="str">
            <v>a</v>
          </cell>
          <cell r="AD7">
            <v>0.09517414850515075</v>
          </cell>
          <cell r="AE7" t="str">
            <v>i</v>
          </cell>
          <cell r="AO7" t="str">
            <v/>
          </cell>
          <cell r="AP7" t="str">
            <v/>
          </cell>
          <cell r="AQ7" t="str">
            <v/>
          </cell>
          <cell r="AR7" t="str">
            <v/>
          </cell>
          <cell r="AS7" t="str">
            <v/>
          </cell>
          <cell r="AT7" t="str">
            <v/>
          </cell>
          <cell r="AU7" t="str">
            <v/>
          </cell>
          <cell r="AV7" t="str">
            <v/>
          </cell>
          <cell r="AW7" t="str">
            <v/>
          </cell>
          <cell r="AX7" t="str">
            <v/>
          </cell>
          <cell r="AY7" t="str">
            <v/>
          </cell>
          <cell r="AZ7" t="str">
            <v/>
          </cell>
        </row>
        <row r="8">
          <cell r="A8" t="str">
            <v>Acetone</v>
          </cell>
          <cell r="B8">
            <v>58</v>
          </cell>
          <cell r="C8">
            <v>2.06E-05</v>
          </cell>
          <cell r="D8" t="str">
            <v>a</v>
          </cell>
          <cell r="E8">
            <v>2.2</v>
          </cell>
          <cell r="F8" t="str">
            <v>a</v>
          </cell>
          <cell r="G8">
            <v>0.013200000000000002</v>
          </cell>
          <cell r="H8">
            <v>0.124</v>
          </cell>
          <cell r="I8" t="str">
            <v>c</v>
          </cell>
          <cell r="J8">
            <v>1.14E-05</v>
          </cell>
          <cell r="K8" t="str">
            <v>c</v>
          </cell>
          <cell r="L8">
            <v>0.0008563601368513383</v>
          </cell>
          <cell r="M8">
            <v>4.915494491501965E-05</v>
          </cell>
          <cell r="N8">
            <v>0</v>
          </cell>
          <cell r="O8" t="e">
            <v>#REF!</v>
          </cell>
          <cell r="P8">
            <v>0.1</v>
          </cell>
          <cell r="Q8" t="str">
            <v>a</v>
          </cell>
          <cell r="X8">
            <v>2400</v>
          </cell>
          <cell r="Y8" t="str">
            <v>OSHA</v>
          </cell>
          <cell r="Z8">
            <v>1</v>
          </cell>
          <cell r="AA8">
            <v>0.1</v>
          </cell>
          <cell r="AB8">
            <v>-0.24</v>
          </cell>
          <cell r="AC8" t="str">
            <v>a</v>
          </cell>
          <cell r="AD8">
            <v>0.0005699017623797423</v>
          </cell>
          <cell r="AE8" t="str">
            <v>i</v>
          </cell>
          <cell r="AF8">
            <v>2000</v>
          </cell>
          <cell r="AG8" t="str">
            <v>n</v>
          </cell>
          <cell r="AH8">
            <v>8400</v>
          </cell>
          <cell r="AI8" t="str">
            <v>n</v>
          </cell>
          <cell r="AJ8">
            <v>370</v>
          </cell>
          <cell r="AK8" t="str">
            <v>n</v>
          </cell>
          <cell r="AL8">
            <v>610</v>
          </cell>
          <cell r="AM8" t="str">
            <v>n</v>
          </cell>
          <cell r="AO8">
            <v>3700</v>
          </cell>
          <cell r="AP8" t="str">
            <v>n</v>
          </cell>
          <cell r="AQ8">
            <v>370</v>
          </cell>
          <cell r="AR8" t="str">
            <v>n</v>
          </cell>
          <cell r="AS8">
            <v>200000</v>
          </cell>
          <cell r="AT8" t="str">
            <v>n</v>
          </cell>
          <cell r="AU8">
            <v>7800</v>
          </cell>
          <cell r="AV8" t="str">
            <v>n</v>
          </cell>
          <cell r="AW8">
            <v>62000</v>
          </cell>
          <cell r="AX8" t="str">
            <v>e</v>
          </cell>
          <cell r="AY8">
            <v>8</v>
          </cell>
          <cell r="AZ8" t="str">
            <v>e</v>
          </cell>
          <cell r="BC8" t="str">
            <v>D</v>
          </cell>
        </row>
        <row r="9">
          <cell r="A9" t="str">
            <v>Aldrin</v>
          </cell>
          <cell r="B9">
            <v>365</v>
          </cell>
          <cell r="C9">
            <v>1.6E-05</v>
          </cell>
          <cell r="D9" t="str">
            <v>a</v>
          </cell>
          <cell r="E9">
            <v>96000</v>
          </cell>
          <cell r="F9" t="str">
            <v>c</v>
          </cell>
          <cell r="G9">
            <v>576</v>
          </cell>
          <cell r="H9">
            <v>0.040706311987410974</v>
          </cell>
          <cell r="I9" t="str">
            <v>d</v>
          </cell>
          <cell r="J9">
            <v>3.9519099270934535E-06</v>
          </cell>
          <cell r="K9" t="str">
            <v>d</v>
          </cell>
          <cell r="L9">
            <v>0.0006651340868748259</v>
          </cell>
          <cell r="M9">
            <v>2.477891253790254E-09</v>
          </cell>
          <cell r="N9">
            <v>0</v>
          </cell>
          <cell r="O9" t="e">
            <v>#REF!</v>
          </cell>
          <cell r="P9">
            <v>3E-05</v>
          </cell>
          <cell r="Q9" t="str">
            <v>a</v>
          </cell>
          <cell r="T9">
            <v>17</v>
          </cell>
          <cell r="U9" t="str">
            <v>a</v>
          </cell>
          <cell r="V9">
            <v>17</v>
          </cell>
          <cell r="W9" t="str">
            <v>a</v>
          </cell>
          <cell r="X9">
            <v>0.25</v>
          </cell>
          <cell r="Y9" t="str">
            <v>OSHA</v>
          </cell>
          <cell r="Z9">
            <v>1</v>
          </cell>
          <cell r="AA9">
            <v>0.1</v>
          </cell>
          <cell r="AB9">
            <v>5.3</v>
          </cell>
          <cell r="AC9" t="str">
            <v>a</v>
          </cell>
          <cell r="AD9">
            <v>0.0016</v>
          </cell>
          <cell r="AE9" t="str">
            <v>g</v>
          </cell>
          <cell r="AO9">
            <v>0.004</v>
          </cell>
          <cell r="AP9" t="str">
            <v>c</v>
          </cell>
          <cell r="AQ9">
            <v>0.00037</v>
          </cell>
          <cell r="AR9" t="str">
            <v>c</v>
          </cell>
          <cell r="AS9">
            <v>0.34</v>
          </cell>
          <cell r="AT9" t="str">
            <v>c</v>
          </cell>
          <cell r="AU9">
            <v>0.038</v>
          </cell>
          <cell r="AV9" t="str">
            <v>c</v>
          </cell>
          <cell r="AW9">
            <v>0.5</v>
          </cell>
          <cell r="AX9" t="str">
            <v>e</v>
          </cell>
          <cell r="AY9">
            <v>0.005</v>
          </cell>
          <cell r="AZ9" t="str">
            <v>e</v>
          </cell>
          <cell r="BC9" t="str">
            <v>B2</v>
          </cell>
        </row>
        <row r="10">
          <cell r="A10" t="str">
            <v>Aluminum</v>
          </cell>
          <cell r="M10" t="str">
            <v/>
          </cell>
          <cell r="P10">
            <v>1</v>
          </cell>
          <cell r="Q10" t="str">
            <v>e</v>
          </cell>
          <cell r="X10">
            <v>5</v>
          </cell>
          <cell r="Y10" t="str">
            <v>OSHA (respirable fraction)</v>
          </cell>
          <cell r="Z10">
            <v>1</v>
          </cell>
          <cell r="AA10">
            <v>0.01</v>
          </cell>
          <cell r="AO10">
            <v>37000</v>
          </cell>
          <cell r="AP10" t="str">
            <v>n</v>
          </cell>
          <cell r="AQ10">
            <v>3700</v>
          </cell>
          <cell r="AR10" t="str">
            <v>n</v>
          </cell>
          <cell r="AS10">
            <v>1000000</v>
          </cell>
          <cell r="AT10" t="str">
            <v>n</v>
          </cell>
          <cell r="AU10">
            <v>78000</v>
          </cell>
          <cell r="AV10" t="str">
            <v>n</v>
          </cell>
          <cell r="AW10" t="str">
            <v/>
          </cell>
          <cell r="AX10" t="str">
            <v/>
          </cell>
          <cell r="AY10" t="str">
            <v/>
          </cell>
          <cell r="AZ10" t="str">
            <v/>
          </cell>
          <cell r="BA10">
            <v>0.05</v>
          </cell>
          <cell r="BB10" t="str">
            <v>F (Secondary Standards)</v>
          </cell>
        </row>
        <row r="11">
          <cell r="A11" t="str">
            <v>Anthracene</v>
          </cell>
          <cell r="B11">
            <v>178.23</v>
          </cell>
          <cell r="C11">
            <v>0.00102</v>
          </cell>
          <cell r="D11" t="str">
            <v>a</v>
          </cell>
          <cell r="E11">
            <v>14000</v>
          </cell>
          <cell r="F11" t="str">
            <v>a</v>
          </cell>
          <cell r="G11">
            <v>84</v>
          </cell>
          <cell r="H11">
            <v>0.05825293150136306</v>
          </cell>
          <cell r="I11" t="str">
            <v>d</v>
          </cell>
          <cell r="J11">
            <v>6.027952747502744E-06</v>
          </cell>
          <cell r="K11" t="str">
            <v>d</v>
          </cell>
          <cell r="L11">
            <v>0.042402298038270156</v>
          </cell>
          <cell r="M11">
            <v>1.5211354918524864E-06</v>
          </cell>
          <cell r="N11">
            <v>0</v>
          </cell>
          <cell r="O11" t="e">
            <v>#REF!</v>
          </cell>
          <cell r="P11">
            <v>0.3</v>
          </cell>
          <cell r="Q11" t="str">
            <v>a</v>
          </cell>
          <cell r="R11">
            <v>0.3</v>
          </cell>
          <cell r="S11" t="str">
            <v>r</v>
          </cell>
          <cell r="X11">
            <v>0.2</v>
          </cell>
          <cell r="Y11" t="str">
            <v>OSHA (coal tar pitch)</v>
          </cell>
          <cell r="Z11">
            <v>1</v>
          </cell>
          <cell r="AA11">
            <v>0.15</v>
          </cell>
          <cell r="AB11">
            <v>4.45</v>
          </cell>
          <cell r="AC11" t="str">
            <v>a</v>
          </cell>
          <cell r="AD11">
            <v>0.22505931878329305</v>
          </cell>
          <cell r="AE11" t="str">
            <v>i</v>
          </cell>
          <cell r="AF11">
            <v>19</v>
          </cell>
          <cell r="AG11" t="str">
            <v>s</v>
          </cell>
          <cell r="AH11">
            <v>19</v>
          </cell>
          <cell r="AI11" t="str">
            <v>s</v>
          </cell>
          <cell r="AJ11">
            <v>1100</v>
          </cell>
          <cell r="AK11" t="str">
            <v>n</v>
          </cell>
          <cell r="AL11">
            <v>1800</v>
          </cell>
          <cell r="AM11" t="str">
            <v>n</v>
          </cell>
          <cell r="AO11">
            <v>11000</v>
          </cell>
          <cell r="AP11" t="str">
            <v>n</v>
          </cell>
          <cell r="AQ11">
            <v>1100</v>
          </cell>
          <cell r="AR11" t="str">
            <v>n</v>
          </cell>
          <cell r="AS11">
            <v>610000</v>
          </cell>
          <cell r="AT11" t="str">
            <v>n</v>
          </cell>
          <cell r="AU11">
            <v>23000</v>
          </cell>
          <cell r="AV11" t="str">
            <v>n</v>
          </cell>
          <cell r="AW11">
            <v>6.8</v>
          </cell>
          <cell r="AX11" t="str">
            <v>s</v>
          </cell>
          <cell r="AY11">
            <v>4300</v>
          </cell>
          <cell r="AZ11" t="str">
            <v>e</v>
          </cell>
          <cell r="BC11" t="str">
            <v>D</v>
          </cell>
        </row>
        <row r="12">
          <cell r="A12" t="str">
            <v>Antimony</v>
          </cell>
          <cell r="M12" t="str">
            <v/>
          </cell>
          <cell r="P12">
            <v>0.0004</v>
          </cell>
          <cell r="Q12" t="str">
            <v>a</v>
          </cell>
          <cell r="X12">
            <v>0.5</v>
          </cell>
          <cell r="Y12" t="str">
            <v>OSHA</v>
          </cell>
          <cell r="Z12">
            <v>1</v>
          </cell>
          <cell r="AA12">
            <v>0.01</v>
          </cell>
          <cell r="AF12">
            <v>31</v>
          </cell>
          <cell r="AG12" t="str">
            <v>n</v>
          </cell>
          <cell r="AH12">
            <v>680</v>
          </cell>
          <cell r="AI12" t="str">
            <v>n</v>
          </cell>
          <cell r="AL12">
            <v>15</v>
          </cell>
          <cell r="AM12" t="str">
            <v>n</v>
          </cell>
          <cell r="AO12">
            <v>15</v>
          </cell>
          <cell r="AP12" t="str">
            <v>n</v>
          </cell>
          <cell r="AQ12">
            <v>1.5</v>
          </cell>
          <cell r="AR12" t="str">
            <v>n</v>
          </cell>
          <cell r="AS12">
            <v>820</v>
          </cell>
          <cell r="AT12" t="str">
            <v>n</v>
          </cell>
          <cell r="AU12">
            <v>31</v>
          </cell>
          <cell r="AV12" t="str">
            <v>n</v>
          </cell>
          <cell r="AW12" t="str">
            <v/>
          </cell>
          <cell r="AX12" t="str">
            <v/>
          </cell>
          <cell r="AY12" t="str">
            <v/>
          </cell>
          <cell r="AZ12" t="str">
            <v/>
          </cell>
          <cell r="BA12">
            <v>0.008</v>
          </cell>
          <cell r="BB12" t="str">
            <v>F</v>
          </cell>
          <cell r="BC12" t="str">
            <v>D</v>
          </cell>
        </row>
        <row r="13">
          <cell r="A13" t="str">
            <v>Aroclor-1254</v>
          </cell>
          <cell r="B13">
            <v>327</v>
          </cell>
          <cell r="C13">
            <v>0.0025</v>
          </cell>
          <cell r="D13" t="str">
            <v>b</v>
          </cell>
          <cell r="E13">
            <v>407380.28</v>
          </cell>
          <cell r="F13" t="str">
            <v>b</v>
          </cell>
          <cell r="G13">
            <v>2444.28168</v>
          </cell>
          <cell r="H13">
            <v>0.04300652109005229</v>
          </cell>
          <cell r="I13" t="str">
            <v>d</v>
          </cell>
          <cell r="J13">
            <v>4.2162747962877865E-06</v>
          </cell>
          <cell r="K13" t="str">
            <v>d</v>
          </cell>
          <cell r="L13">
            <v>0.10392720107419154</v>
          </cell>
          <cell r="M13">
            <v>9.469073711797461E-08</v>
          </cell>
          <cell r="N13">
            <v>0</v>
          </cell>
          <cell r="O13" t="e">
            <v>#REF!</v>
          </cell>
          <cell r="P13">
            <v>2E-05</v>
          </cell>
          <cell r="Q13" t="str">
            <v>a</v>
          </cell>
          <cell r="Z13">
            <v>1</v>
          </cell>
          <cell r="AA13">
            <v>0.1</v>
          </cell>
          <cell r="AO13">
            <v>0.73</v>
          </cell>
          <cell r="AP13" t="str">
            <v>n</v>
          </cell>
          <cell r="AQ13">
            <v>0.073</v>
          </cell>
          <cell r="AR13" t="str">
            <v>n</v>
          </cell>
          <cell r="AS13">
            <v>41</v>
          </cell>
          <cell r="AT13" t="str">
            <v>n</v>
          </cell>
          <cell r="AU13">
            <v>1.6</v>
          </cell>
          <cell r="AV13" t="str">
            <v>n</v>
          </cell>
          <cell r="AW13" t="str">
            <v/>
          </cell>
          <cell r="AX13" t="str">
            <v/>
          </cell>
          <cell r="AY13" t="str">
            <v/>
          </cell>
          <cell r="AZ13" t="str">
            <v/>
          </cell>
        </row>
        <row r="14">
          <cell r="A14" t="str">
            <v>Aroclor-1260</v>
          </cell>
          <cell r="B14">
            <v>370</v>
          </cell>
          <cell r="C14">
            <v>0.0071</v>
          </cell>
          <cell r="D14" t="str">
            <v>b</v>
          </cell>
          <cell r="E14">
            <v>2630267.99</v>
          </cell>
          <cell r="F14" t="str">
            <v>b</v>
          </cell>
          <cell r="G14">
            <v>15781.607940000002</v>
          </cell>
          <cell r="H14">
            <v>0.04043033380881107</v>
          </cell>
          <cell r="I14" t="str">
            <v>d</v>
          </cell>
          <cell r="J14">
            <v>3.920366948912225E-06</v>
          </cell>
          <cell r="K14" t="str">
            <v>d</v>
          </cell>
          <cell r="L14">
            <v>0.295153251050704</v>
          </cell>
          <cell r="M14">
            <v>3.915457037328249E-08</v>
          </cell>
          <cell r="N14">
            <v>0</v>
          </cell>
          <cell r="O14" t="e">
            <v>#REF!</v>
          </cell>
          <cell r="Z14">
            <v>1</v>
          </cell>
          <cell r="AA14">
            <v>0.1</v>
          </cell>
          <cell r="AO14" t="str">
            <v/>
          </cell>
          <cell r="AP14" t="str">
            <v/>
          </cell>
          <cell r="AQ14" t="str">
            <v/>
          </cell>
          <cell r="AR14" t="str">
            <v/>
          </cell>
          <cell r="AS14" t="str">
            <v/>
          </cell>
          <cell r="AT14" t="str">
            <v/>
          </cell>
          <cell r="AU14" t="str">
            <v/>
          </cell>
          <cell r="AV14" t="str">
            <v/>
          </cell>
          <cell r="AW14" t="str">
            <v/>
          </cell>
          <cell r="AX14" t="str">
            <v/>
          </cell>
          <cell r="AY14" t="str">
            <v/>
          </cell>
          <cell r="AZ14" t="str">
            <v/>
          </cell>
        </row>
        <row r="15">
          <cell r="A15" t="str">
            <v>Arsenic</v>
          </cell>
          <cell r="M15" t="str">
            <v/>
          </cell>
          <cell r="P15">
            <v>0.0003</v>
          </cell>
          <cell r="Q15" t="str">
            <v>a</v>
          </cell>
          <cell r="T15">
            <v>15</v>
          </cell>
          <cell r="U15" t="str">
            <v>a</v>
          </cell>
          <cell r="V15">
            <v>12</v>
          </cell>
          <cell r="W15" t="str">
            <v>f</v>
          </cell>
          <cell r="X15">
            <v>0.5</v>
          </cell>
          <cell r="Y15" t="str">
            <v>OSHA (organic)</v>
          </cell>
          <cell r="Z15">
            <v>1</v>
          </cell>
          <cell r="AA15">
            <v>0.03</v>
          </cell>
          <cell r="AF15">
            <v>0.38</v>
          </cell>
          <cell r="AG15" t="str">
            <v>c</v>
          </cell>
          <cell r="AH15">
            <v>2.4</v>
          </cell>
          <cell r="AI15" t="str">
            <v>c</v>
          </cell>
          <cell r="AJ15">
            <v>0.00045</v>
          </cell>
          <cell r="AK15" t="str">
            <v>c</v>
          </cell>
          <cell r="AL15">
            <v>0.045</v>
          </cell>
          <cell r="AM15" t="str">
            <v>c</v>
          </cell>
          <cell r="AN15" t="str">
            <v>Cancer Endpoint</v>
          </cell>
          <cell r="AO15">
            <v>0.045</v>
          </cell>
          <cell r="AP15" t="str">
            <v>c</v>
          </cell>
          <cell r="AQ15">
            <v>0.00041</v>
          </cell>
          <cell r="AR15" t="str">
            <v>c</v>
          </cell>
          <cell r="AS15">
            <v>3.8</v>
          </cell>
          <cell r="AT15" t="str">
            <v>c</v>
          </cell>
          <cell r="AU15">
            <v>0.43</v>
          </cell>
          <cell r="AV15" t="str">
            <v>c</v>
          </cell>
          <cell r="AW15">
            <v>380</v>
          </cell>
          <cell r="AX15" t="str">
            <v>e</v>
          </cell>
          <cell r="AY15">
            <v>15</v>
          </cell>
          <cell r="AZ15" t="str">
            <v>e</v>
          </cell>
          <cell r="BA15">
            <v>0.05</v>
          </cell>
          <cell r="BC15" t="str">
            <v>A</v>
          </cell>
        </row>
        <row r="16">
          <cell r="A16" t="str">
            <v>Barium</v>
          </cell>
          <cell r="M16" t="str">
            <v/>
          </cell>
          <cell r="P16">
            <v>0.07</v>
          </cell>
          <cell r="Q16" t="str">
            <v>a</v>
          </cell>
          <cell r="R16">
            <v>0.00014</v>
          </cell>
          <cell r="S16" t="str">
            <v>b</v>
          </cell>
          <cell r="X16">
            <v>0.5</v>
          </cell>
          <cell r="Y16" t="str">
            <v>OSHA (soluble)</v>
          </cell>
          <cell r="Z16">
            <v>1</v>
          </cell>
          <cell r="AA16">
            <v>0.01</v>
          </cell>
          <cell r="AF16">
            <v>5300</v>
          </cell>
          <cell r="AG16" t="str">
            <v>n</v>
          </cell>
          <cell r="AH16">
            <v>100000</v>
          </cell>
          <cell r="AI16" t="str">
            <v>m</v>
          </cell>
          <cell r="AJ16">
            <v>0.52</v>
          </cell>
          <cell r="AK16" t="str">
            <v>n</v>
          </cell>
          <cell r="AL16">
            <v>2600</v>
          </cell>
          <cell r="AM16" t="str">
            <v>n</v>
          </cell>
          <cell r="AO16">
            <v>2600</v>
          </cell>
          <cell r="AP16" t="str">
            <v>n</v>
          </cell>
          <cell r="AQ16">
            <v>0.52</v>
          </cell>
          <cell r="AR16" t="str">
            <v>n</v>
          </cell>
          <cell r="AS16">
            <v>140000</v>
          </cell>
          <cell r="AT16" t="str">
            <v>n</v>
          </cell>
          <cell r="AU16">
            <v>5500</v>
          </cell>
          <cell r="AV16" t="str">
            <v>n</v>
          </cell>
          <cell r="AW16">
            <v>350000</v>
          </cell>
          <cell r="AX16" t="str">
            <v>e</v>
          </cell>
          <cell r="AY16">
            <v>32</v>
          </cell>
          <cell r="AZ16" t="str">
            <v>e</v>
          </cell>
          <cell r="BA16">
            <v>2</v>
          </cell>
          <cell r="BB16" t="str">
            <v>F</v>
          </cell>
          <cell r="BC16" t="str">
            <v>D</v>
          </cell>
        </row>
        <row r="17">
          <cell r="A17" t="str">
            <v>Benzene</v>
          </cell>
          <cell r="B17">
            <v>78.1</v>
          </cell>
          <cell r="C17">
            <v>0.00559</v>
          </cell>
          <cell r="D17" t="str">
            <v>a</v>
          </cell>
          <cell r="E17">
            <v>83</v>
          </cell>
          <cell r="F17" t="str">
            <v>a</v>
          </cell>
          <cell r="G17">
            <v>0.498</v>
          </cell>
          <cell r="H17">
            <v>0.088</v>
          </cell>
          <cell r="I17" t="str">
            <v>c</v>
          </cell>
          <cell r="J17">
            <v>9.8E-06</v>
          </cell>
          <cell r="K17" t="str">
            <v>c</v>
          </cell>
          <cell r="L17">
            <v>0.2323812216018923</v>
          </cell>
          <cell r="M17">
            <v>0.001651052999973452</v>
          </cell>
          <cell r="N17">
            <v>0</v>
          </cell>
          <cell r="O17" t="e">
            <v>#REF!</v>
          </cell>
          <cell r="R17">
            <v>0.00171</v>
          </cell>
          <cell r="S17" t="str">
            <v>e</v>
          </cell>
          <cell r="T17">
            <v>0.029</v>
          </cell>
          <cell r="U17" t="str">
            <v>a</v>
          </cell>
          <cell r="V17">
            <v>0.029</v>
          </cell>
          <cell r="W17" t="str">
            <v>a</v>
          </cell>
          <cell r="X17">
            <v>31.94274028629857</v>
          </cell>
          <cell r="Y17" t="str">
            <v>OSHA</v>
          </cell>
          <cell r="Z17">
            <v>1</v>
          </cell>
          <cell r="AA17">
            <v>0.1</v>
          </cell>
          <cell r="AB17">
            <v>2.12</v>
          </cell>
          <cell r="AC17" t="str">
            <v>a</v>
          </cell>
          <cell r="AD17">
            <v>0.021</v>
          </cell>
          <cell r="AE17" t="str">
            <v>g</v>
          </cell>
          <cell r="AF17">
            <v>1.4</v>
          </cell>
          <cell r="AG17" t="str">
            <v>c</v>
          </cell>
          <cell r="AH17">
            <v>3.2</v>
          </cell>
          <cell r="AI17" t="str">
            <v>c</v>
          </cell>
          <cell r="AJ17">
            <v>0.23</v>
          </cell>
          <cell r="AK17" t="str">
            <v>c</v>
          </cell>
          <cell r="AL17">
            <v>0.39</v>
          </cell>
          <cell r="AM17" t="str">
            <v>c</v>
          </cell>
          <cell r="AO17">
            <v>0.36</v>
          </cell>
          <cell r="AP17" t="str">
            <v>c</v>
          </cell>
          <cell r="AQ17">
            <v>0.22</v>
          </cell>
          <cell r="AR17" t="str">
            <v>c</v>
          </cell>
          <cell r="AS17">
            <v>200</v>
          </cell>
          <cell r="AT17" t="str">
            <v>c</v>
          </cell>
          <cell r="AU17">
            <v>22</v>
          </cell>
          <cell r="AV17" t="str">
            <v>c</v>
          </cell>
          <cell r="AW17">
            <v>0.5</v>
          </cell>
          <cell r="AX17" t="str">
            <v>e</v>
          </cell>
          <cell r="AY17">
            <v>0.02</v>
          </cell>
          <cell r="AZ17" t="str">
            <v>e</v>
          </cell>
          <cell r="BA17">
            <v>0.005</v>
          </cell>
          <cell r="BB17" t="str">
            <v>F</v>
          </cell>
          <cell r="BC17" t="str">
            <v>A</v>
          </cell>
        </row>
        <row r="18">
          <cell r="A18" t="str">
            <v>Benzo(a)anthracene</v>
          </cell>
          <cell r="B18">
            <v>228.3</v>
          </cell>
          <cell r="C18">
            <v>1.16E-06</v>
          </cell>
          <cell r="D18" t="str">
            <v>a</v>
          </cell>
          <cell r="E18">
            <v>1380000</v>
          </cell>
          <cell r="F18" t="str">
            <v>a</v>
          </cell>
          <cell r="G18">
            <v>8280</v>
          </cell>
          <cell r="H18">
            <v>0.051</v>
          </cell>
          <cell r="I18" t="str">
            <v>c</v>
          </cell>
          <cell r="J18">
            <v>9E-06</v>
          </cell>
          <cell r="K18" t="str">
            <v>c</v>
          </cell>
          <cell r="L18">
            <v>4.822222129842487E-05</v>
          </cell>
          <cell r="M18">
            <v>2.240742171794395E-11</v>
          </cell>
          <cell r="N18">
            <v>0</v>
          </cell>
          <cell r="O18" t="e">
            <v>#REF!</v>
          </cell>
          <cell r="P18">
            <v>0.04</v>
          </cell>
          <cell r="Q18" t="str">
            <v>n</v>
          </cell>
          <cell r="R18">
            <v>0.04</v>
          </cell>
          <cell r="S18" t="str">
            <v>r</v>
          </cell>
          <cell r="T18">
            <v>0.73</v>
          </cell>
          <cell r="U18" t="str">
            <v>e</v>
          </cell>
          <cell r="V18">
            <v>0.61</v>
          </cell>
          <cell r="W18" t="str">
            <v>e</v>
          </cell>
          <cell r="Z18">
            <v>1</v>
          </cell>
          <cell r="AA18">
            <v>0.15</v>
          </cell>
          <cell r="AB18">
            <v>5.6</v>
          </cell>
          <cell r="AC18" t="str">
            <v>a</v>
          </cell>
          <cell r="AD18">
            <v>0.81</v>
          </cell>
          <cell r="AE18" t="str">
            <v>g</v>
          </cell>
          <cell r="AF18">
            <v>0.61</v>
          </cell>
          <cell r="AG18" t="str">
            <v>c</v>
          </cell>
          <cell r="AH18">
            <v>2.6</v>
          </cell>
          <cell r="AI18" t="str">
            <v>c</v>
          </cell>
          <cell r="AJ18">
            <v>0.0092</v>
          </cell>
          <cell r="AK18" t="str">
            <v>c</v>
          </cell>
          <cell r="AL18">
            <v>0.092</v>
          </cell>
          <cell r="AM18" t="str">
            <v>c</v>
          </cell>
          <cell r="AO18">
            <v>0.092</v>
          </cell>
          <cell r="AP18" t="str">
            <v>c</v>
          </cell>
          <cell r="AQ18">
            <v>0.01</v>
          </cell>
          <cell r="AR18" t="str">
            <v>c</v>
          </cell>
          <cell r="AS18">
            <v>7.8</v>
          </cell>
          <cell r="AT18" t="str">
            <v>c</v>
          </cell>
          <cell r="AU18">
            <v>0.88</v>
          </cell>
          <cell r="AV18" t="str">
            <v>c</v>
          </cell>
          <cell r="AW18">
            <v>27</v>
          </cell>
          <cell r="AX18" t="str">
            <v>s</v>
          </cell>
          <cell r="AY18">
            <v>0.7</v>
          </cell>
          <cell r="AZ18" t="str">
            <v>e</v>
          </cell>
          <cell r="BA18">
            <v>0.0001</v>
          </cell>
          <cell r="BB18" t="str">
            <v>P</v>
          </cell>
          <cell r="BC18" t="str">
            <v>B2</v>
          </cell>
        </row>
        <row r="19">
          <cell r="A19" t="str">
            <v>Benzo(a)pyrene</v>
          </cell>
          <cell r="B19">
            <v>252.3</v>
          </cell>
          <cell r="C19">
            <v>1.55E-06</v>
          </cell>
          <cell r="D19" t="str">
            <v>a</v>
          </cell>
          <cell r="E19">
            <v>5500000</v>
          </cell>
          <cell r="F19" t="str">
            <v>a</v>
          </cell>
          <cell r="G19">
            <v>33000</v>
          </cell>
          <cell r="H19">
            <v>0.043</v>
          </cell>
          <cell r="I19" t="str">
            <v>c</v>
          </cell>
          <cell r="J19">
            <v>9E-06</v>
          </cell>
          <cell r="K19" t="str">
            <v>c</v>
          </cell>
          <cell r="L19">
            <v>6.443486466599875E-05</v>
          </cell>
          <cell r="M19">
            <v>6.1108402187100055E-12</v>
          </cell>
          <cell r="N19">
            <v>0</v>
          </cell>
          <cell r="O19" t="e">
            <v>#REF!</v>
          </cell>
          <cell r="P19">
            <v>0.04</v>
          </cell>
          <cell r="Q19" t="str">
            <v>n</v>
          </cell>
          <cell r="R19">
            <v>0.04</v>
          </cell>
          <cell r="S19" t="str">
            <v>r</v>
          </cell>
          <cell r="T19">
            <v>12</v>
          </cell>
          <cell r="U19" t="str">
            <v>f</v>
          </cell>
          <cell r="V19">
            <v>3.9</v>
          </cell>
          <cell r="W19" t="str">
            <v>f</v>
          </cell>
          <cell r="X19">
            <v>0.2</v>
          </cell>
          <cell r="Y19" t="str">
            <v>OSHA (coal tar pitch)</v>
          </cell>
          <cell r="Z19">
            <v>1</v>
          </cell>
          <cell r="AA19">
            <v>0.15</v>
          </cell>
          <cell r="AB19">
            <v>6.06</v>
          </cell>
          <cell r="AC19" t="str">
            <v>a</v>
          </cell>
          <cell r="AD19">
            <v>1.2</v>
          </cell>
          <cell r="AE19" t="str">
            <v>g</v>
          </cell>
          <cell r="AF19">
            <v>0.061</v>
          </cell>
          <cell r="AG19" t="str">
            <v>c</v>
          </cell>
          <cell r="AH19">
            <v>0.26</v>
          </cell>
          <cell r="AI19" t="str">
            <v>c</v>
          </cell>
          <cell r="AJ19">
            <v>0.00092</v>
          </cell>
          <cell r="AK19" t="str">
            <v>c</v>
          </cell>
          <cell r="AL19">
            <v>0.0092</v>
          </cell>
          <cell r="AM19" t="str">
            <v>c</v>
          </cell>
          <cell r="AO19">
            <v>0.0092</v>
          </cell>
          <cell r="AP19" t="str">
            <v>c</v>
          </cell>
          <cell r="AQ19">
            <v>0.001</v>
          </cell>
          <cell r="AR19" t="str">
            <v>c</v>
          </cell>
          <cell r="AS19">
            <v>0.78</v>
          </cell>
          <cell r="AT19" t="str">
            <v>c</v>
          </cell>
          <cell r="AU19">
            <v>0.088</v>
          </cell>
          <cell r="AV19" t="str">
            <v>c</v>
          </cell>
          <cell r="AW19">
            <v>11</v>
          </cell>
          <cell r="AX19" t="str">
            <v>s</v>
          </cell>
          <cell r="AY19">
            <v>4</v>
          </cell>
          <cell r="AZ19" t="str">
            <v>e</v>
          </cell>
          <cell r="BA19">
            <v>0.0002</v>
          </cell>
          <cell r="BB19" t="str">
            <v>F</v>
          </cell>
          <cell r="BC19" t="str">
            <v>B2</v>
          </cell>
        </row>
        <row r="20">
          <cell r="A20" t="str">
            <v>Benzo(b)fluoranthene</v>
          </cell>
          <cell r="B20">
            <v>252.32</v>
          </cell>
          <cell r="C20">
            <v>1.19E-05</v>
          </cell>
          <cell r="D20" t="str">
            <v>a</v>
          </cell>
          <cell r="E20">
            <v>550000</v>
          </cell>
          <cell r="F20" t="str">
            <v>a</v>
          </cell>
          <cell r="G20">
            <v>3300</v>
          </cell>
          <cell r="H20">
            <v>0.0489589788563154</v>
          </cell>
          <cell r="I20" t="str">
            <v>d</v>
          </cell>
          <cell r="J20">
            <v>4.911882819450065E-06</v>
          </cell>
          <cell r="K20" t="str">
            <v>d</v>
          </cell>
          <cell r="L20">
            <v>0.0004946934771131518</v>
          </cell>
          <cell r="M20">
            <v>3.8964364496985244E-10</v>
          </cell>
          <cell r="N20">
            <v>0</v>
          </cell>
          <cell r="O20" t="e">
            <v>#REF!</v>
          </cell>
          <cell r="P20">
            <v>0.04</v>
          </cell>
          <cell r="Q20" t="str">
            <v>n</v>
          </cell>
          <cell r="R20">
            <v>0.04</v>
          </cell>
          <cell r="S20" t="str">
            <v>r</v>
          </cell>
          <cell r="T20">
            <v>0.73</v>
          </cell>
          <cell r="U20" t="str">
            <v>e</v>
          </cell>
          <cell r="V20">
            <v>0.61</v>
          </cell>
          <cell r="W20" t="str">
            <v>e</v>
          </cell>
          <cell r="Z20">
            <v>1</v>
          </cell>
          <cell r="AA20">
            <v>0.15</v>
          </cell>
          <cell r="AB20">
            <v>6.06</v>
          </cell>
          <cell r="AC20" t="str">
            <v>a</v>
          </cell>
          <cell r="AD20">
            <v>1.2</v>
          </cell>
          <cell r="AE20" t="str">
            <v>g</v>
          </cell>
          <cell r="AF20">
            <v>0.61</v>
          </cell>
          <cell r="AG20" t="str">
            <v>c</v>
          </cell>
          <cell r="AH20">
            <v>2.6</v>
          </cell>
          <cell r="AI20" t="str">
            <v>c</v>
          </cell>
          <cell r="AJ20">
            <v>0.0092</v>
          </cell>
          <cell r="AK20" t="str">
            <v>c</v>
          </cell>
          <cell r="AL20">
            <v>0.092</v>
          </cell>
          <cell r="AM20" t="str">
            <v>c</v>
          </cell>
          <cell r="AO20">
            <v>0.092</v>
          </cell>
          <cell r="AP20" t="str">
            <v>c</v>
          </cell>
          <cell r="AQ20">
            <v>0.01</v>
          </cell>
          <cell r="AR20" t="str">
            <v>c</v>
          </cell>
          <cell r="AS20">
            <v>7.8</v>
          </cell>
          <cell r="AT20" t="str">
            <v>c</v>
          </cell>
          <cell r="AU20">
            <v>0.88</v>
          </cell>
          <cell r="AV20" t="str">
            <v>c</v>
          </cell>
          <cell r="AW20">
            <v>23</v>
          </cell>
          <cell r="AX20" t="str">
            <v>s</v>
          </cell>
          <cell r="AY20">
            <v>4</v>
          </cell>
          <cell r="AZ20" t="str">
            <v>e</v>
          </cell>
          <cell r="BA20">
            <v>0.0002</v>
          </cell>
          <cell r="BB20" t="str">
            <v>P</v>
          </cell>
          <cell r="BC20" t="str">
            <v>B2</v>
          </cell>
        </row>
        <row r="21">
          <cell r="A21" t="str">
            <v>Benzo(g,h,i)perylene</v>
          </cell>
          <cell r="B21">
            <v>276.34</v>
          </cell>
          <cell r="C21">
            <v>5.34E-08</v>
          </cell>
          <cell r="D21" t="str">
            <v>a</v>
          </cell>
          <cell r="E21">
            <v>1600000</v>
          </cell>
          <cell r="F21" t="str">
            <v>a</v>
          </cell>
          <cell r="G21">
            <v>9600</v>
          </cell>
          <cell r="H21">
            <v>0.04678281090428669</v>
          </cell>
          <cell r="I21" t="str">
            <v>d</v>
          </cell>
          <cell r="J21">
            <v>4.6557233284948156E-06</v>
          </cell>
          <cell r="K21" t="str">
            <v>d</v>
          </cell>
          <cell r="L21">
            <v>2.2198850149447316E-06</v>
          </cell>
          <cell r="M21">
            <v>3.695753334195832E-12</v>
          </cell>
          <cell r="N21">
            <v>0</v>
          </cell>
          <cell r="O21" t="e">
            <v>#REF!</v>
          </cell>
          <cell r="P21">
            <v>0.04</v>
          </cell>
          <cell r="Q21" t="str">
            <v>n</v>
          </cell>
          <cell r="R21">
            <v>0.04</v>
          </cell>
          <cell r="S21" t="str">
            <v>r</v>
          </cell>
          <cell r="Z21">
            <v>1</v>
          </cell>
          <cell r="AA21">
            <v>0.15</v>
          </cell>
          <cell r="AB21">
            <v>6.51</v>
          </cell>
          <cell r="AC21" t="str">
            <v>a</v>
          </cell>
          <cell r="AD21">
            <v>1.6459854808321035</v>
          </cell>
          <cell r="AE21" t="str">
            <v>i</v>
          </cell>
          <cell r="AO21" t="str">
            <v/>
          </cell>
          <cell r="AP21" t="str">
            <v/>
          </cell>
          <cell r="AQ21" t="str">
            <v/>
          </cell>
          <cell r="AR21" t="str">
            <v/>
          </cell>
          <cell r="AS21" t="str">
            <v/>
          </cell>
          <cell r="AT21" t="str">
            <v/>
          </cell>
          <cell r="AU21" t="str">
            <v/>
          </cell>
          <cell r="AV21" t="str">
            <v/>
          </cell>
          <cell r="AW21" t="str">
            <v/>
          </cell>
          <cell r="AX21" t="str">
            <v/>
          </cell>
          <cell r="AY21" t="str">
            <v/>
          </cell>
          <cell r="AZ21" t="str">
            <v/>
          </cell>
          <cell r="BC21" t="str">
            <v>D</v>
          </cell>
        </row>
        <row r="22">
          <cell r="A22" t="str">
            <v>Benzo(k)fluoranthene</v>
          </cell>
          <cell r="B22">
            <v>252.32</v>
          </cell>
          <cell r="C22">
            <v>3.94E-05</v>
          </cell>
          <cell r="D22" t="str">
            <v>a</v>
          </cell>
          <cell r="E22">
            <v>550000</v>
          </cell>
          <cell r="F22" t="str">
            <v>a</v>
          </cell>
          <cell r="G22">
            <v>3300</v>
          </cell>
          <cell r="H22">
            <v>0.0489589788563154</v>
          </cell>
          <cell r="I22" t="str">
            <v>d</v>
          </cell>
          <cell r="J22">
            <v>4.911882819450065E-06</v>
          </cell>
          <cell r="K22" t="str">
            <v>d</v>
          </cell>
          <cell r="L22">
            <v>0.0016378926889292589</v>
          </cell>
          <cell r="M22">
            <v>1.2678415206525638E-09</v>
          </cell>
          <cell r="N22">
            <v>0</v>
          </cell>
          <cell r="O22" t="e">
            <v>#REF!</v>
          </cell>
          <cell r="P22">
            <v>0.04</v>
          </cell>
          <cell r="Q22" t="str">
            <v>n</v>
          </cell>
          <cell r="R22">
            <v>0.04</v>
          </cell>
          <cell r="S22" t="str">
            <v>r</v>
          </cell>
          <cell r="T22">
            <v>0.073</v>
          </cell>
          <cell r="U22" t="str">
            <v>e</v>
          </cell>
          <cell r="V22">
            <v>0.061</v>
          </cell>
          <cell r="W22" t="str">
            <v>e</v>
          </cell>
          <cell r="Z22">
            <v>1</v>
          </cell>
          <cell r="AA22">
            <v>0.15</v>
          </cell>
          <cell r="AB22">
            <v>6.06</v>
          </cell>
          <cell r="AC22" t="str">
            <v>a</v>
          </cell>
          <cell r="AD22">
            <v>1.1052181288031664</v>
          </cell>
          <cell r="AE22" t="str">
            <v>i</v>
          </cell>
          <cell r="AF22">
            <v>6.1</v>
          </cell>
          <cell r="AG22" t="str">
            <v>c</v>
          </cell>
          <cell r="AH22">
            <v>26</v>
          </cell>
          <cell r="AI22" t="str">
            <v>c</v>
          </cell>
          <cell r="AJ22">
            <v>0.092</v>
          </cell>
          <cell r="AK22" t="str">
            <v>c</v>
          </cell>
          <cell r="AL22">
            <v>0.92</v>
          </cell>
          <cell r="AM22" t="str">
            <v>c</v>
          </cell>
          <cell r="AO22">
            <v>0.92</v>
          </cell>
          <cell r="AP22" t="str">
            <v>c</v>
          </cell>
          <cell r="AQ22">
            <v>0.1</v>
          </cell>
          <cell r="AR22" t="str">
            <v>c</v>
          </cell>
          <cell r="AS22">
            <v>78</v>
          </cell>
          <cell r="AT22" t="str">
            <v>c</v>
          </cell>
          <cell r="AU22">
            <v>8.8</v>
          </cell>
          <cell r="AV22" t="str">
            <v>c</v>
          </cell>
          <cell r="AW22" t="str">
            <v/>
          </cell>
          <cell r="AX22" t="str">
            <v/>
          </cell>
          <cell r="AY22">
            <v>4</v>
          </cell>
          <cell r="AZ22" t="str">
            <v>e</v>
          </cell>
          <cell r="BA22">
            <v>0.0002</v>
          </cell>
          <cell r="BB22" t="str">
            <v>P</v>
          </cell>
          <cell r="BC22" t="str">
            <v>B2</v>
          </cell>
        </row>
        <row r="23">
          <cell r="A23" t="str">
            <v>Butylbenzylphthalate</v>
          </cell>
          <cell r="B23">
            <v>312.37</v>
          </cell>
          <cell r="C23">
            <v>1.3E-06</v>
          </cell>
          <cell r="D23" t="str">
            <v>b</v>
          </cell>
          <cell r="E23">
            <v>153.1</v>
          </cell>
          <cell r="F23" t="str">
            <v>b</v>
          </cell>
          <cell r="G23">
            <v>0.9186</v>
          </cell>
          <cell r="H23">
            <v>0.04400211282822988</v>
          </cell>
          <cell r="I23" t="str">
            <v>d</v>
          </cell>
          <cell r="J23">
            <v>4.3314899052116905E-06</v>
          </cell>
          <cell r="K23" t="str">
            <v>d</v>
          </cell>
          <cell r="L23">
            <v>5.4042144558579607E-05</v>
          </cell>
          <cell r="M23">
            <v>1.483765391598453E-07</v>
          </cell>
          <cell r="N23">
            <v>0</v>
          </cell>
          <cell r="O23" t="e">
            <v>#REF!</v>
          </cell>
          <cell r="P23">
            <v>0.2</v>
          </cell>
          <cell r="Q23" t="str">
            <v>a</v>
          </cell>
          <cell r="Z23">
            <v>1</v>
          </cell>
          <cell r="AA23">
            <v>0.1</v>
          </cell>
          <cell r="AF23">
            <v>13000</v>
          </cell>
          <cell r="AG23" t="str">
            <v>n</v>
          </cell>
          <cell r="AH23">
            <v>100000</v>
          </cell>
          <cell r="AI23" t="str">
            <v>m</v>
          </cell>
          <cell r="AJ23">
            <v>730</v>
          </cell>
          <cell r="AK23" t="str">
            <v>n</v>
          </cell>
          <cell r="AL23">
            <v>7300</v>
          </cell>
          <cell r="AM23" t="str">
            <v>n</v>
          </cell>
          <cell r="AO23">
            <v>7300</v>
          </cell>
          <cell r="AP23" t="str">
            <v>n</v>
          </cell>
          <cell r="AQ23">
            <v>730</v>
          </cell>
          <cell r="AR23" t="str">
            <v>n</v>
          </cell>
          <cell r="AS23">
            <v>410000</v>
          </cell>
          <cell r="AT23" t="str">
            <v>n</v>
          </cell>
          <cell r="AU23">
            <v>16000</v>
          </cell>
          <cell r="AV23" t="str">
            <v>n</v>
          </cell>
          <cell r="AW23">
            <v>530</v>
          </cell>
          <cell r="AX23" t="str">
            <v>e</v>
          </cell>
          <cell r="AY23">
            <v>68</v>
          </cell>
          <cell r="AZ23" t="str">
            <v>e</v>
          </cell>
          <cell r="BA23">
            <v>0.1</v>
          </cell>
          <cell r="BB23" t="str">
            <v>P</v>
          </cell>
          <cell r="BC23" t="str">
            <v>C</v>
          </cell>
        </row>
        <row r="24">
          <cell r="A24" t="str">
            <v>Beryllium</v>
          </cell>
          <cell r="M24" t="str">
            <v/>
          </cell>
          <cell r="P24">
            <v>0.005</v>
          </cell>
          <cell r="Q24" t="str">
            <v>a</v>
          </cell>
          <cell r="T24">
            <v>4.3</v>
          </cell>
          <cell r="U24" t="str">
            <v>a</v>
          </cell>
          <cell r="V24">
            <v>8.4</v>
          </cell>
          <cell r="W24" t="str">
            <v>a</v>
          </cell>
          <cell r="X24">
            <v>0.002</v>
          </cell>
          <cell r="Y24" t="str">
            <v>OSHA</v>
          </cell>
          <cell r="Z24">
            <v>1</v>
          </cell>
          <cell r="AA24">
            <v>0.01</v>
          </cell>
          <cell r="AO24">
            <v>0.016</v>
          </cell>
          <cell r="AP24" t="str">
            <v>c</v>
          </cell>
          <cell r="AQ24">
            <v>0.00075</v>
          </cell>
          <cell r="AR24" t="str">
            <v>c</v>
          </cell>
          <cell r="AS24">
            <v>1.3</v>
          </cell>
          <cell r="AT24" t="str">
            <v>c</v>
          </cell>
          <cell r="AU24">
            <v>0.15</v>
          </cell>
          <cell r="AV24" t="str">
            <v>c</v>
          </cell>
          <cell r="AW24">
            <v>690</v>
          </cell>
          <cell r="AX24" t="str">
            <v>e</v>
          </cell>
          <cell r="AY24">
            <v>180</v>
          </cell>
          <cell r="AZ24" t="str">
            <v>e</v>
          </cell>
          <cell r="BA24">
            <v>0.004</v>
          </cell>
          <cell r="BB24" t="str">
            <v>F</v>
          </cell>
          <cell r="BC24" t="str">
            <v>B2</v>
          </cell>
        </row>
        <row r="25">
          <cell r="A25" t="str">
            <v>Delta BHC</v>
          </cell>
          <cell r="B25">
            <v>290.83</v>
          </cell>
          <cell r="C25">
            <v>2.07E-07</v>
          </cell>
          <cell r="D25" t="str">
            <v>a</v>
          </cell>
          <cell r="E25">
            <v>6600</v>
          </cell>
          <cell r="F25" t="str">
            <v>a</v>
          </cell>
          <cell r="G25">
            <v>39.6</v>
          </cell>
          <cell r="H25">
            <v>0.0456024932193522</v>
          </cell>
          <cell r="I25" t="str">
            <v>d</v>
          </cell>
          <cell r="J25">
            <v>4.5176652134341305E-06</v>
          </cell>
          <cell r="K25" t="str">
            <v>d</v>
          </cell>
          <cell r="L25">
            <v>8.60517224894306E-06</v>
          </cell>
          <cell r="M25">
            <v>1.2475810737459533E-09</v>
          </cell>
          <cell r="N25">
            <v>0</v>
          </cell>
          <cell r="O25" t="e">
            <v>#REF!</v>
          </cell>
          <cell r="Z25">
            <v>1</v>
          </cell>
          <cell r="AA25">
            <v>0.1</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row>
        <row r="26">
          <cell r="A26" t="str">
            <v>Gamma BHC</v>
          </cell>
          <cell r="B26">
            <v>290.83</v>
          </cell>
          <cell r="C26">
            <v>7.85E-06</v>
          </cell>
          <cell r="D26" t="str">
            <v>a</v>
          </cell>
          <cell r="E26">
            <v>1080</v>
          </cell>
          <cell r="F26" t="str">
            <v>a</v>
          </cell>
          <cell r="G26">
            <v>6.48</v>
          </cell>
          <cell r="H26">
            <v>0.0456024932193522</v>
          </cell>
          <cell r="I26" t="str">
            <v>g</v>
          </cell>
          <cell r="J26">
            <v>4.5176652134341305E-06</v>
          </cell>
          <cell r="K26" t="str">
            <v>g</v>
          </cell>
          <cell r="L26">
            <v>0.00032633141137296143</v>
          </cell>
          <cell r="M26">
            <v>1.2154607575747433E-07</v>
          </cell>
          <cell r="N26">
            <v>0</v>
          </cell>
          <cell r="O26" t="e">
            <v>#REF!</v>
          </cell>
          <cell r="P26">
            <v>0.0003</v>
          </cell>
          <cell r="Q26" t="str">
            <v>a</v>
          </cell>
          <cell r="T26">
            <v>1.3</v>
          </cell>
          <cell r="U26" t="str">
            <v>b</v>
          </cell>
          <cell r="Z26">
            <v>1</v>
          </cell>
          <cell r="AA26">
            <v>0.1</v>
          </cell>
          <cell r="AO26">
            <v>0.052</v>
          </cell>
          <cell r="AP26" t="str">
            <v>c</v>
          </cell>
          <cell r="AQ26">
            <v>0.0048</v>
          </cell>
          <cell r="AR26" t="str">
            <v>c</v>
          </cell>
          <cell r="AS26">
            <v>4.4</v>
          </cell>
          <cell r="AT26" t="str">
            <v>c</v>
          </cell>
          <cell r="AU26">
            <v>0.49</v>
          </cell>
          <cell r="AV26" t="str">
            <v>c</v>
          </cell>
          <cell r="AW26">
            <v>4.2</v>
          </cell>
          <cell r="AX26" t="str">
            <v>c</v>
          </cell>
          <cell r="AY26">
            <v>0.006</v>
          </cell>
          <cell r="AZ26" t="str">
            <v>e</v>
          </cell>
        </row>
        <row r="27">
          <cell r="A27" t="str">
            <v>Bis(2-ethylhexyl)phthalate</v>
          </cell>
          <cell r="B27">
            <v>390.57</v>
          </cell>
          <cell r="C27">
            <v>1.1E-05</v>
          </cell>
          <cell r="D27" t="str">
            <v>b</v>
          </cell>
          <cell r="E27">
            <v>100000</v>
          </cell>
          <cell r="F27" t="str">
            <v>b</v>
          </cell>
          <cell r="G27">
            <v>600</v>
          </cell>
          <cell r="H27">
            <v>0.0351</v>
          </cell>
          <cell r="I27" t="str">
            <v>c</v>
          </cell>
          <cell r="J27">
            <v>3.66E-06</v>
          </cell>
          <cell r="K27" t="str">
            <v>c</v>
          </cell>
          <cell r="L27">
            <v>0.00045727968472644275</v>
          </cell>
          <cell r="M27">
            <v>1.4243724960132265E-09</v>
          </cell>
          <cell r="N27">
            <v>0</v>
          </cell>
          <cell r="O27" t="e">
            <v>#REF!</v>
          </cell>
          <cell r="P27">
            <v>0.02</v>
          </cell>
          <cell r="Q27" t="str">
            <v>a</v>
          </cell>
          <cell r="T27">
            <v>0.014</v>
          </cell>
          <cell r="U27" t="str">
            <v>a</v>
          </cell>
          <cell r="Z27">
            <v>1</v>
          </cell>
          <cell r="AA27">
            <v>0.1</v>
          </cell>
          <cell r="AF27">
            <v>32</v>
          </cell>
          <cell r="AG27" t="str">
            <v>c</v>
          </cell>
          <cell r="AH27">
            <v>140</v>
          </cell>
          <cell r="AI27" t="str">
            <v>c</v>
          </cell>
          <cell r="AJ27">
            <v>0.48</v>
          </cell>
          <cell r="AK27" t="str">
            <v>c</v>
          </cell>
          <cell r="AL27">
            <v>4.8</v>
          </cell>
          <cell r="AM27" t="str">
            <v>c</v>
          </cell>
          <cell r="AO27">
            <v>4.8</v>
          </cell>
          <cell r="AP27" t="str">
            <v>c</v>
          </cell>
          <cell r="AQ27">
            <v>0.45</v>
          </cell>
          <cell r="AR27" t="str">
            <v>c</v>
          </cell>
          <cell r="AS27">
            <v>410</v>
          </cell>
          <cell r="AT27" t="str">
            <v>c</v>
          </cell>
          <cell r="AU27">
            <v>46</v>
          </cell>
          <cell r="AV27" t="str">
            <v>c</v>
          </cell>
          <cell r="AW27">
            <v>210</v>
          </cell>
          <cell r="AX27" t="str">
            <v>e</v>
          </cell>
          <cell r="AY27">
            <v>11</v>
          </cell>
          <cell r="AZ27" t="str">
            <v>e</v>
          </cell>
          <cell r="BC27" t="str">
            <v>B2</v>
          </cell>
        </row>
        <row r="28">
          <cell r="A28" t="str">
            <v>Bromodichloromethane</v>
          </cell>
          <cell r="B28">
            <v>163.8</v>
          </cell>
          <cell r="C28">
            <v>0.205</v>
          </cell>
          <cell r="E28">
            <v>61.66</v>
          </cell>
          <cell r="G28">
            <v>0.36996</v>
          </cell>
          <cell r="H28">
            <v>0.06076468352873043</v>
          </cell>
          <cell r="I28" t="str">
            <v>d</v>
          </cell>
          <cell r="J28">
            <v>6.3352921795966795E-06</v>
          </cell>
          <cell r="K28" t="str">
            <v>d</v>
          </cell>
          <cell r="L28">
            <v>8.522030488083706</v>
          </cell>
          <cell r="M28">
            <v>0.01301179641268285</v>
          </cell>
          <cell r="N28">
            <v>0</v>
          </cell>
          <cell r="O28" t="e">
            <v>#REF!</v>
          </cell>
          <cell r="P28">
            <v>0.02</v>
          </cell>
          <cell r="Q28" t="str">
            <v>a</v>
          </cell>
          <cell r="T28">
            <v>0.062</v>
          </cell>
          <cell r="U28" t="str">
            <v>a</v>
          </cell>
          <cell r="Z28">
            <v>1</v>
          </cell>
          <cell r="AA28">
            <v>0.1</v>
          </cell>
          <cell r="AD28">
            <v>0.0058</v>
          </cell>
          <cell r="AE28" t="str">
            <v>g</v>
          </cell>
          <cell r="AF28">
            <v>1.4</v>
          </cell>
          <cell r="AG28" t="str">
            <v>c</v>
          </cell>
          <cell r="AH28">
            <v>3.4</v>
          </cell>
          <cell r="AI28" t="str">
            <v>c</v>
          </cell>
          <cell r="AJ28">
            <v>0.11</v>
          </cell>
          <cell r="AK28" t="str">
            <v>c</v>
          </cell>
          <cell r="AL28">
            <v>0.18</v>
          </cell>
          <cell r="AM28" t="str">
            <v>c</v>
          </cell>
          <cell r="AO28">
            <v>0.17</v>
          </cell>
          <cell r="AP28" t="str">
            <v>c</v>
          </cell>
          <cell r="AQ28">
            <v>0.1</v>
          </cell>
          <cell r="AR28" t="str">
            <v>c</v>
          </cell>
          <cell r="AS28">
            <v>92</v>
          </cell>
          <cell r="AT28" t="str">
            <v>c</v>
          </cell>
          <cell r="AU28">
            <v>10</v>
          </cell>
          <cell r="AV28" t="str">
            <v>c</v>
          </cell>
          <cell r="AW28">
            <v>1800</v>
          </cell>
          <cell r="AX28" t="str">
            <v>e</v>
          </cell>
          <cell r="AY28">
            <v>0.3</v>
          </cell>
          <cell r="AZ28" t="str">
            <v>e</v>
          </cell>
          <cell r="BA28">
            <v>0.08</v>
          </cell>
          <cell r="BB28" t="str">
            <v>T*</v>
          </cell>
          <cell r="BC28" t="str">
            <v>B2</v>
          </cell>
        </row>
        <row r="29">
          <cell r="A29" t="str">
            <v>Bromoform</v>
          </cell>
          <cell r="B29">
            <v>252.77</v>
          </cell>
          <cell r="C29">
            <v>0.000584</v>
          </cell>
          <cell r="E29">
            <v>180</v>
          </cell>
          <cell r="G29">
            <v>1.08</v>
          </cell>
          <cell r="H29">
            <v>0.04891537923062585</v>
          </cell>
          <cell r="I29" t="str">
            <v>d</v>
          </cell>
          <cell r="J29">
            <v>4.906730423066022E-06</v>
          </cell>
          <cell r="K29" t="str">
            <v>d</v>
          </cell>
          <cell r="L29">
            <v>0.024277394170931145</v>
          </cell>
          <cell r="M29">
            <v>5.1938577599996007E-05</v>
          </cell>
          <cell r="N29">
            <v>0</v>
          </cell>
          <cell r="O29" t="e">
            <v>#REF!</v>
          </cell>
          <cell r="P29">
            <v>0.02</v>
          </cell>
          <cell r="Q29" t="str">
            <v>a</v>
          </cell>
          <cell r="T29">
            <v>0.0079</v>
          </cell>
          <cell r="U29" t="str">
            <v>a</v>
          </cell>
          <cell r="V29">
            <v>0.00385</v>
          </cell>
          <cell r="W29" t="str">
            <v>a</v>
          </cell>
          <cell r="X29">
            <v>5</v>
          </cell>
          <cell r="Y29" t="str">
            <v>OSHA</v>
          </cell>
          <cell r="Z29">
            <v>1</v>
          </cell>
          <cell r="AA29">
            <v>0.1</v>
          </cell>
          <cell r="AD29">
            <v>0.0026</v>
          </cell>
          <cell r="AE29" t="str">
            <v>g</v>
          </cell>
          <cell r="AF29">
            <v>56</v>
          </cell>
          <cell r="AG29" t="str">
            <v>c</v>
          </cell>
          <cell r="AH29">
            <v>240</v>
          </cell>
          <cell r="AI29" t="str">
            <v>c</v>
          </cell>
          <cell r="AJ29">
            <v>1.7</v>
          </cell>
          <cell r="AK29" t="str">
            <v>c</v>
          </cell>
          <cell r="AL29">
            <v>8.5</v>
          </cell>
          <cell r="AM29" t="str">
            <v>c</v>
          </cell>
          <cell r="AO29">
            <v>2.4</v>
          </cell>
          <cell r="AP29" t="str">
            <v>c</v>
          </cell>
          <cell r="AQ29">
            <v>1.6</v>
          </cell>
          <cell r="AR29" t="str">
            <v>c</v>
          </cell>
          <cell r="AS29">
            <v>720</v>
          </cell>
          <cell r="AT29" t="str">
            <v>c</v>
          </cell>
          <cell r="AU29">
            <v>81</v>
          </cell>
          <cell r="AV29" t="str">
            <v>c</v>
          </cell>
          <cell r="AW29">
            <v>46</v>
          </cell>
          <cell r="AX29" t="str">
            <v>e</v>
          </cell>
          <cell r="AY29">
            <v>0.5</v>
          </cell>
          <cell r="AZ29" t="str">
            <v>e</v>
          </cell>
          <cell r="BA29">
            <v>0.08</v>
          </cell>
          <cell r="BB29" t="str">
            <v>T*</v>
          </cell>
          <cell r="BC29" t="str">
            <v>B2</v>
          </cell>
        </row>
        <row r="30">
          <cell r="A30" t="str">
            <v>Bromomethane</v>
          </cell>
          <cell r="M30" t="str">
            <v/>
          </cell>
          <cell r="P30">
            <v>0.0014</v>
          </cell>
          <cell r="Q30" t="str">
            <v>a</v>
          </cell>
          <cell r="R30">
            <v>0.00143</v>
          </cell>
          <cell r="S30" t="str">
            <v>a</v>
          </cell>
          <cell r="Z30">
            <v>1</v>
          </cell>
          <cell r="AA30">
            <v>0.01</v>
          </cell>
          <cell r="AD30">
            <v>0.0035</v>
          </cell>
          <cell r="AE30" t="str">
            <v>g</v>
          </cell>
          <cell r="AO30">
            <v>8.7</v>
          </cell>
          <cell r="AP30" t="str">
            <v>n</v>
          </cell>
          <cell r="AQ30">
            <v>5.2</v>
          </cell>
          <cell r="AR30" t="str">
            <v>n</v>
          </cell>
          <cell r="AS30">
            <v>2900</v>
          </cell>
          <cell r="AT30" t="str">
            <v>n</v>
          </cell>
          <cell r="AU30">
            <v>110</v>
          </cell>
          <cell r="AV30" t="str">
            <v>n</v>
          </cell>
          <cell r="AW30">
            <v>2</v>
          </cell>
          <cell r="AX30" t="str">
            <v>e</v>
          </cell>
          <cell r="AY30">
            <v>0.1</v>
          </cell>
          <cell r="AZ30" t="str">
            <v>e</v>
          </cell>
          <cell r="BB30" t="str">
            <v>T</v>
          </cell>
          <cell r="BC30" t="str">
            <v>D</v>
          </cell>
        </row>
        <row r="31">
          <cell r="A31" t="str">
            <v>Butylbenzene</v>
          </cell>
          <cell r="B31">
            <v>134.22</v>
          </cell>
          <cell r="C31">
            <v>0.0125</v>
          </cell>
          <cell r="D31" t="str">
            <v>b</v>
          </cell>
          <cell r="E31">
            <v>2511.89</v>
          </cell>
          <cell r="F31" t="str">
            <v>b</v>
          </cell>
          <cell r="G31">
            <v>15.07134</v>
          </cell>
          <cell r="H31">
            <v>0.0671273606738386</v>
          </cell>
          <cell r="I31" t="str">
            <v>d</v>
          </cell>
          <cell r="J31">
            <v>7.1238240364179335E-06</v>
          </cell>
          <cell r="K31" t="str">
            <v>d</v>
          </cell>
          <cell r="L31">
            <v>0.5196360053709578</v>
          </cell>
          <cell r="M31">
            <v>0.00011829962387017507</v>
          </cell>
          <cell r="N31">
            <v>0</v>
          </cell>
          <cell r="O31" t="e">
            <v>#REF!</v>
          </cell>
          <cell r="P31">
            <v>0.01</v>
          </cell>
          <cell r="Q31" t="str">
            <v>e</v>
          </cell>
          <cell r="Z31">
            <v>1</v>
          </cell>
          <cell r="AA31">
            <v>0.1</v>
          </cell>
          <cell r="AO31">
            <v>61</v>
          </cell>
          <cell r="AP31" t="str">
            <v>n</v>
          </cell>
          <cell r="AQ31">
            <v>37</v>
          </cell>
          <cell r="AR31" t="str">
            <v>n</v>
          </cell>
          <cell r="AS31">
            <v>20000</v>
          </cell>
          <cell r="AT31" t="str">
            <v>n</v>
          </cell>
          <cell r="AU31">
            <v>780</v>
          </cell>
          <cell r="AV31" t="str">
            <v>n</v>
          </cell>
          <cell r="AW31">
            <v>80</v>
          </cell>
          <cell r="AX31" t="str">
            <v>s</v>
          </cell>
          <cell r="AY31">
            <v>0.27</v>
          </cell>
          <cell r="AZ31" t="str">
            <v>m</v>
          </cell>
        </row>
        <row r="32">
          <cell r="A32" t="str">
            <v>Cadmium</v>
          </cell>
          <cell r="M32" t="str">
            <v/>
          </cell>
          <cell r="P32">
            <v>0.0005</v>
          </cell>
          <cell r="Q32" t="str">
            <v>a</v>
          </cell>
          <cell r="R32">
            <v>5.71E-05</v>
          </cell>
          <cell r="S32" t="str">
            <v>e</v>
          </cell>
          <cell r="V32">
            <v>6.3</v>
          </cell>
          <cell r="W32" t="str">
            <v>a</v>
          </cell>
          <cell r="X32">
            <v>0.1</v>
          </cell>
          <cell r="Y32" t="str">
            <v>OSHA (fume)</v>
          </cell>
          <cell r="Z32">
            <v>1</v>
          </cell>
          <cell r="AA32">
            <v>0.01</v>
          </cell>
          <cell r="AF32">
            <v>38</v>
          </cell>
          <cell r="AG32" t="str">
            <v>n</v>
          </cell>
          <cell r="AH32">
            <v>850</v>
          </cell>
          <cell r="AI32" t="str">
            <v>n</v>
          </cell>
          <cell r="AJ32">
            <v>0.0011</v>
          </cell>
          <cell r="AK32" t="str">
            <v>c</v>
          </cell>
          <cell r="AL32">
            <v>18</v>
          </cell>
          <cell r="AM32" t="str">
            <v>n</v>
          </cell>
          <cell r="AO32">
            <v>18</v>
          </cell>
          <cell r="AP32" t="str">
            <v>n</v>
          </cell>
          <cell r="AQ32">
            <v>0.00099</v>
          </cell>
          <cell r="AR32" t="str">
            <v>c</v>
          </cell>
          <cell r="AS32">
            <v>1000</v>
          </cell>
          <cell r="AT32" t="str">
            <v>n</v>
          </cell>
          <cell r="AU32">
            <v>39</v>
          </cell>
          <cell r="AV32" t="str">
            <v>n</v>
          </cell>
          <cell r="AW32">
            <v>920</v>
          </cell>
          <cell r="AX32" t="str">
            <v>e</v>
          </cell>
          <cell r="AY32">
            <v>6</v>
          </cell>
          <cell r="AZ32" t="str">
            <v>e</v>
          </cell>
          <cell r="BA32">
            <v>0.005</v>
          </cell>
          <cell r="BB32" t="str">
            <v>F</v>
          </cell>
          <cell r="BC32" t="str">
            <v>B1</v>
          </cell>
        </row>
        <row r="33">
          <cell r="A33" t="str">
            <v>Carbazole</v>
          </cell>
          <cell r="B33">
            <v>167.2</v>
          </cell>
          <cell r="M33" t="str">
            <v/>
          </cell>
          <cell r="T33">
            <v>0.02</v>
          </cell>
          <cell r="U33" t="str">
            <v>b</v>
          </cell>
          <cell r="Z33">
            <v>1</v>
          </cell>
          <cell r="AA33">
            <v>0.01</v>
          </cell>
          <cell r="AO33">
            <v>3.4</v>
          </cell>
          <cell r="AP33" t="str">
            <v>c</v>
          </cell>
          <cell r="AQ33">
            <v>0.31</v>
          </cell>
          <cell r="AR33" t="str">
            <v>c</v>
          </cell>
          <cell r="AS33">
            <v>290</v>
          </cell>
          <cell r="AT33" t="str">
            <v>c</v>
          </cell>
          <cell r="AU33">
            <v>32</v>
          </cell>
          <cell r="AV33" t="str">
            <v>c</v>
          </cell>
          <cell r="AW33">
            <v>11</v>
          </cell>
          <cell r="AX33" t="str">
            <v>s</v>
          </cell>
          <cell r="AY33">
            <v>0.5</v>
          </cell>
          <cell r="AZ33" t="str">
            <v>e</v>
          </cell>
        </row>
        <row r="34">
          <cell r="A34" t="str">
            <v>Carbon Disulfide</v>
          </cell>
          <cell r="B34">
            <v>76.1</v>
          </cell>
          <cell r="C34">
            <v>0.0123</v>
          </cell>
          <cell r="D34" t="str">
            <v>a</v>
          </cell>
          <cell r="E34">
            <v>54</v>
          </cell>
          <cell r="F34" t="str">
            <v>a</v>
          </cell>
          <cell r="G34">
            <v>0.324</v>
          </cell>
          <cell r="H34">
            <v>0.104</v>
          </cell>
          <cell r="I34" t="str">
            <v>c</v>
          </cell>
          <cell r="J34">
            <v>1E-05</v>
          </cell>
          <cell r="K34" t="str">
            <v>c</v>
          </cell>
          <cell r="L34">
            <v>0.5113218292850223</v>
          </cell>
          <cell r="M34">
            <v>0.005301052582847838</v>
          </cell>
          <cell r="N34">
            <v>0</v>
          </cell>
          <cell r="O34" t="e">
            <v>#REF!</v>
          </cell>
          <cell r="P34">
            <v>0.1</v>
          </cell>
          <cell r="Q34" t="str">
            <v>a</v>
          </cell>
          <cell r="R34">
            <v>0.2</v>
          </cell>
          <cell r="S34" t="str">
            <v>a</v>
          </cell>
          <cell r="X34">
            <v>62.24948875255624</v>
          </cell>
          <cell r="Y34" t="str">
            <v>OSHA</v>
          </cell>
          <cell r="Z34">
            <v>1</v>
          </cell>
          <cell r="AA34">
            <v>0.1</v>
          </cell>
          <cell r="AB34">
            <v>2</v>
          </cell>
          <cell r="AC34" t="str">
            <v>a</v>
          </cell>
          <cell r="AD34">
            <v>0.024</v>
          </cell>
          <cell r="AE34" t="str">
            <v>g</v>
          </cell>
          <cell r="AF34">
            <v>16</v>
          </cell>
          <cell r="AG34" t="str">
            <v>n</v>
          </cell>
          <cell r="AH34">
            <v>52</v>
          </cell>
          <cell r="AI34" t="str">
            <v>n</v>
          </cell>
          <cell r="AJ34">
            <v>10</v>
          </cell>
          <cell r="AK34" t="str">
            <v>n</v>
          </cell>
          <cell r="AL34">
            <v>21</v>
          </cell>
          <cell r="AM34" t="str">
            <v>n</v>
          </cell>
          <cell r="AO34">
            <v>1000</v>
          </cell>
          <cell r="AP34" t="str">
            <v>n</v>
          </cell>
          <cell r="AQ34">
            <v>730</v>
          </cell>
          <cell r="AR34" t="str">
            <v>n</v>
          </cell>
          <cell r="AS34">
            <v>200000</v>
          </cell>
          <cell r="AT34" t="str">
            <v>n</v>
          </cell>
          <cell r="AU34">
            <v>7800</v>
          </cell>
          <cell r="AV34" t="str">
            <v>n</v>
          </cell>
          <cell r="AW34">
            <v>11</v>
          </cell>
          <cell r="AX34" t="str">
            <v>e</v>
          </cell>
          <cell r="AY34">
            <v>14</v>
          </cell>
          <cell r="AZ34" t="str">
            <v>e</v>
          </cell>
        </row>
        <row r="35">
          <cell r="A35" t="str">
            <v>Carbon Tetrachloride</v>
          </cell>
          <cell r="B35">
            <v>153.8</v>
          </cell>
          <cell r="C35">
            <v>0.0241</v>
          </cell>
          <cell r="D35" t="str">
            <v>a</v>
          </cell>
          <cell r="E35">
            <v>110</v>
          </cell>
          <cell r="F35" t="str">
            <v>a</v>
          </cell>
          <cell r="G35">
            <v>0.66</v>
          </cell>
          <cell r="H35">
            <v>0.078</v>
          </cell>
          <cell r="I35" t="str">
            <v>c</v>
          </cell>
          <cell r="J35">
            <v>8.6E-06</v>
          </cell>
          <cell r="K35" t="str">
            <v>c</v>
          </cell>
          <cell r="L35">
            <v>1.0018582183552065</v>
          </cell>
          <cell r="M35">
            <v>0.004272832985080916</v>
          </cell>
          <cell r="N35">
            <v>0</v>
          </cell>
          <cell r="O35" t="e">
            <v>#REF!</v>
          </cell>
          <cell r="P35">
            <v>0.0007</v>
          </cell>
          <cell r="Q35" t="str">
            <v>a</v>
          </cell>
          <cell r="R35">
            <v>0.000571</v>
          </cell>
          <cell r="S35" t="str">
            <v>e</v>
          </cell>
          <cell r="T35">
            <v>0.13</v>
          </cell>
          <cell r="U35" t="str">
            <v>a</v>
          </cell>
          <cell r="V35">
            <v>0.0525</v>
          </cell>
          <cell r="W35" t="str">
            <v>a</v>
          </cell>
          <cell r="X35">
            <v>62.9038854805726</v>
          </cell>
          <cell r="Y35" t="str">
            <v>OSHA</v>
          </cell>
          <cell r="Z35">
            <v>1</v>
          </cell>
          <cell r="AA35">
            <v>0.1</v>
          </cell>
          <cell r="AB35">
            <v>2.64</v>
          </cell>
          <cell r="AC35" t="str">
            <v>a</v>
          </cell>
          <cell r="AD35">
            <v>0.022</v>
          </cell>
          <cell r="AE35" t="str">
            <v>g</v>
          </cell>
          <cell r="AF35">
            <v>0.47</v>
          </cell>
          <cell r="AG35" t="str">
            <v>c</v>
          </cell>
          <cell r="AH35">
            <v>1.1</v>
          </cell>
          <cell r="AI35" t="str">
            <v>c</v>
          </cell>
          <cell r="AJ35">
            <v>0.13</v>
          </cell>
          <cell r="AK35" t="str">
            <v>c</v>
          </cell>
          <cell r="AL35">
            <v>0.17</v>
          </cell>
          <cell r="AM35" t="str">
            <v>c</v>
          </cell>
          <cell r="AO35">
            <v>0.16</v>
          </cell>
          <cell r="AP35" t="str">
            <v>c</v>
          </cell>
          <cell r="AQ35">
            <v>0.12</v>
          </cell>
          <cell r="AR35" t="str">
            <v>c</v>
          </cell>
          <cell r="AS35">
            <v>44</v>
          </cell>
          <cell r="AT35" t="str">
            <v>c</v>
          </cell>
          <cell r="AU35">
            <v>4.9</v>
          </cell>
          <cell r="AV35" t="str">
            <v>c</v>
          </cell>
          <cell r="AW35">
            <v>0.2</v>
          </cell>
          <cell r="AX35" t="str">
            <v>e</v>
          </cell>
          <cell r="AY35">
            <v>0.03</v>
          </cell>
          <cell r="AZ35" t="str">
            <v>e</v>
          </cell>
          <cell r="BA35">
            <v>0.005</v>
          </cell>
          <cell r="BB35" t="str">
            <v>F</v>
          </cell>
          <cell r="BC35" t="str">
            <v>B2</v>
          </cell>
        </row>
        <row r="36">
          <cell r="A36" t="str">
            <v>alpha-Chlordane</v>
          </cell>
          <cell r="B36">
            <v>409.78</v>
          </cell>
          <cell r="C36">
            <v>4.8E-05</v>
          </cell>
          <cell r="D36" t="str">
            <v>b</v>
          </cell>
          <cell r="E36">
            <v>229086.77</v>
          </cell>
          <cell r="F36" t="str">
            <v>b</v>
          </cell>
          <cell r="G36">
            <v>1374.52062</v>
          </cell>
          <cell r="H36">
            <v>0.03841782819419609</v>
          </cell>
          <cell r="I36" t="str">
            <v>d</v>
          </cell>
          <cell r="J36">
            <v>3.6915192555919903E-06</v>
          </cell>
          <cell r="K36" t="str">
            <v>d</v>
          </cell>
          <cell r="L36">
            <v>0.0019954022606244776</v>
          </cell>
          <cell r="M36">
            <v>2.9050200026461495E-09</v>
          </cell>
          <cell r="N36">
            <v>0</v>
          </cell>
          <cell r="O36" t="e">
            <v>#REF!</v>
          </cell>
          <cell r="P36">
            <v>6E-05</v>
          </cell>
          <cell r="Q36" t="str">
            <v>a</v>
          </cell>
          <cell r="T36">
            <v>1.3</v>
          </cell>
          <cell r="U36" t="str">
            <v>a</v>
          </cell>
          <cell r="V36">
            <v>1.29</v>
          </cell>
          <cell r="W36" t="str">
            <v>a</v>
          </cell>
          <cell r="X36">
            <v>0.5</v>
          </cell>
          <cell r="Y36" t="str">
            <v>OSHA</v>
          </cell>
          <cell r="Z36">
            <v>1</v>
          </cell>
          <cell r="AA36">
            <v>0.1</v>
          </cell>
          <cell r="AD36">
            <v>0.052</v>
          </cell>
          <cell r="AE36" t="str">
            <v>g</v>
          </cell>
          <cell r="AO36">
            <v>0.052</v>
          </cell>
          <cell r="AP36" t="str">
            <v>c</v>
          </cell>
          <cell r="AQ36">
            <v>0.0049</v>
          </cell>
          <cell r="AR36" t="str">
            <v>c</v>
          </cell>
          <cell r="AS36">
            <v>4.4</v>
          </cell>
          <cell r="AT36" t="str">
            <v>c</v>
          </cell>
          <cell r="AU36">
            <v>0.49</v>
          </cell>
          <cell r="AV36" t="str">
            <v>c</v>
          </cell>
          <cell r="AW36">
            <v>10</v>
          </cell>
          <cell r="AX36" t="str">
            <v>e</v>
          </cell>
          <cell r="AY36">
            <v>2</v>
          </cell>
          <cell r="AZ36" t="str">
            <v>e</v>
          </cell>
          <cell r="BA36">
            <v>0.002</v>
          </cell>
          <cell r="BB36" t="str">
            <v>F</v>
          </cell>
          <cell r="BC36" t="str">
            <v>B2</v>
          </cell>
        </row>
        <row r="37">
          <cell r="A37" t="str">
            <v>gamma-Chlordane</v>
          </cell>
          <cell r="B37">
            <v>409.78</v>
          </cell>
          <cell r="C37">
            <v>4.8E-05</v>
          </cell>
          <cell r="D37" t="str">
            <v>b</v>
          </cell>
          <cell r="E37">
            <v>229086.77</v>
          </cell>
          <cell r="F37" t="str">
            <v>b</v>
          </cell>
          <cell r="G37">
            <v>1374.52062</v>
          </cell>
          <cell r="H37">
            <v>0.03841782819419609</v>
          </cell>
          <cell r="I37" t="str">
            <v>d</v>
          </cell>
          <cell r="J37">
            <v>3.6915192555919903E-06</v>
          </cell>
          <cell r="K37" t="str">
            <v>d</v>
          </cell>
          <cell r="L37">
            <v>0.0019954022606244776</v>
          </cell>
          <cell r="M37">
            <v>2.9050200026461495E-09</v>
          </cell>
          <cell r="N37">
            <v>0</v>
          </cell>
          <cell r="O37" t="e">
            <v>#REF!</v>
          </cell>
          <cell r="P37">
            <v>6E-05</v>
          </cell>
          <cell r="Q37" t="str">
            <v>a</v>
          </cell>
          <cell r="T37">
            <v>1.3</v>
          </cell>
          <cell r="U37" t="str">
            <v>a</v>
          </cell>
          <cell r="V37">
            <v>1.29</v>
          </cell>
          <cell r="W37" t="str">
            <v>a</v>
          </cell>
          <cell r="X37">
            <v>0.5</v>
          </cell>
          <cell r="Y37" t="str">
            <v>OSHA</v>
          </cell>
          <cell r="Z37">
            <v>1</v>
          </cell>
          <cell r="AA37">
            <v>0.1</v>
          </cell>
          <cell r="AB37">
            <v>3.32</v>
          </cell>
          <cell r="AC37" t="str">
            <v>a</v>
          </cell>
          <cell r="AD37">
            <v>0.052</v>
          </cell>
          <cell r="AE37" t="str">
            <v>g</v>
          </cell>
          <cell r="AO37">
            <v>0.052</v>
          </cell>
          <cell r="AP37" t="str">
            <v>c</v>
          </cell>
          <cell r="AQ37">
            <v>0.0049</v>
          </cell>
          <cell r="AR37" t="str">
            <v>c</v>
          </cell>
          <cell r="AS37">
            <v>4.4</v>
          </cell>
          <cell r="AT37" t="str">
            <v>c</v>
          </cell>
          <cell r="AU37">
            <v>0.49</v>
          </cell>
          <cell r="AV37" t="str">
            <v>c</v>
          </cell>
          <cell r="AW37">
            <v>10</v>
          </cell>
          <cell r="AX37" t="str">
            <v>e</v>
          </cell>
          <cell r="AY37">
            <v>2</v>
          </cell>
          <cell r="AZ37" t="str">
            <v>e</v>
          </cell>
          <cell r="BA37">
            <v>0.002</v>
          </cell>
          <cell r="BB37" t="str">
            <v>F</v>
          </cell>
          <cell r="BC37" t="str">
            <v>B2</v>
          </cell>
        </row>
        <row r="38">
          <cell r="A38" t="str">
            <v>Chlorobenzene</v>
          </cell>
          <cell r="B38">
            <v>112.6</v>
          </cell>
          <cell r="C38">
            <v>0.00372</v>
          </cell>
          <cell r="D38" t="str">
            <v>a</v>
          </cell>
          <cell r="E38">
            <v>330</v>
          </cell>
          <cell r="F38" t="str">
            <v>a</v>
          </cell>
          <cell r="G38">
            <v>1.98</v>
          </cell>
          <cell r="H38">
            <v>0.073</v>
          </cell>
          <cell r="I38" t="str">
            <v>c</v>
          </cell>
          <cell r="J38">
            <v>8.7E-06</v>
          </cell>
          <cell r="K38" t="str">
            <v>c</v>
          </cell>
          <cell r="L38">
            <v>0.15464367519839703</v>
          </cell>
          <cell r="M38">
            <v>0.00027721257457878265</v>
          </cell>
          <cell r="N38">
            <v>0</v>
          </cell>
          <cell r="O38" t="e">
            <v>#REF!</v>
          </cell>
          <cell r="P38">
            <v>0.02</v>
          </cell>
          <cell r="Q38" t="str">
            <v>a</v>
          </cell>
          <cell r="R38">
            <v>0.00571</v>
          </cell>
          <cell r="S38" t="str">
            <v>c</v>
          </cell>
          <cell r="X38">
            <v>350</v>
          </cell>
          <cell r="Y38" t="str">
            <v>OSHA</v>
          </cell>
          <cell r="Z38">
            <v>1</v>
          </cell>
          <cell r="AA38">
            <v>0.1</v>
          </cell>
          <cell r="AB38">
            <v>2.84</v>
          </cell>
          <cell r="AC38" t="str">
            <v>a</v>
          </cell>
          <cell r="AD38">
            <v>0.041</v>
          </cell>
          <cell r="AE38" t="str">
            <v>g</v>
          </cell>
          <cell r="AF38">
            <v>160</v>
          </cell>
          <cell r="AG38" t="str">
            <v>n</v>
          </cell>
          <cell r="AH38">
            <v>570</v>
          </cell>
          <cell r="AI38" t="str">
            <v>n</v>
          </cell>
          <cell r="AJ38">
            <v>21</v>
          </cell>
          <cell r="AK38" t="str">
            <v>n</v>
          </cell>
          <cell r="AL38">
            <v>39</v>
          </cell>
          <cell r="AM38" t="str">
            <v>n</v>
          </cell>
          <cell r="AO38">
            <v>39</v>
          </cell>
          <cell r="AP38" t="str">
            <v>n</v>
          </cell>
          <cell r="AQ38">
            <v>21</v>
          </cell>
          <cell r="AR38" t="str">
            <v>n</v>
          </cell>
          <cell r="AS38">
            <v>41000</v>
          </cell>
          <cell r="AT38" t="str">
            <v>n</v>
          </cell>
          <cell r="AU38">
            <v>1600</v>
          </cell>
          <cell r="AV38" t="str">
            <v>n</v>
          </cell>
          <cell r="AW38">
            <v>94</v>
          </cell>
          <cell r="AX38" t="str">
            <v>e</v>
          </cell>
          <cell r="AY38">
            <v>0.6</v>
          </cell>
          <cell r="AZ38" t="str">
            <v>e</v>
          </cell>
          <cell r="BC38" t="str">
            <v>D</v>
          </cell>
        </row>
        <row r="39">
          <cell r="A39" t="str">
            <v>Chloroform</v>
          </cell>
          <cell r="B39">
            <v>119.4</v>
          </cell>
          <cell r="C39">
            <v>0.00287</v>
          </cell>
          <cell r="D39" t="str">
            <v>a</v>
          </cell>
          <cell r="E39">
            <v>31</v>
          </cell>
          <cell r="F39" t="str">
            <v>a</v>
          </cell>
          <cell r="G39">
            <v>0.186</v>
          </cell>
          <cell r="H39">
            <v>0.104</v>
          </cell>
          <cell r="I39" t="str">
            <v>c</v>
          </cell>
          <cell r="J39">
            <v>1E-05</v>
          </cell>
          <cell r="K39" t="str">
            <v>c</v>
          </cell>
          <cell r="L39">
            <v>0.1193084268331719</v>
          </cell>
          <cell r="M39">
            <v>0.0020843991574440823</v>
          </cell>
          <cell r="N39">
            <v>0</v>
          </cell>
          <cell r="O39" t="e">
            <v>#REF!</v>
          </cell>
          <cell r="P39">
            <v>0.01</v>
          </cell>
          <cell r="Q39" t="str">
            <v>a</v>
          </cell>
          <cell r="T39">
            <v>0.0061</v>
          </cell>
          <cell r="U39" t="str">
            <v>a</v>
          </cell>
          <cell r="V39">
            <v>0.0805</v>
          </cell>
          <cell r="W39" t="str">
            <v>a</v>
          </cell>
          <cell r="X39">
            <v>240</v>
          </cell>
          <cell r="Y39" t="str">
            <v>OSHA</v>
          </cell>
          <cell r="Z39">
            <v>1</v>
          </cell>
          <cell r="AA39">
            <v>0.1</v>
          </cell>
          <cell r="AB39">
            <v>1.97</v>
          </cell>
          <cell r="AC39" t="str">
            <v>a</v>
          </cell>
          <cell r="AD39">
            <v>0.0089</v>
          </cell>
          <cell r="AE39" t="str">
            <v>g</v>
          </cell>
          <cell r="AF39">
            <v>0.53</v>
          </cell>
          <cell r="AG39" t="str">
            <v>c</v>
          </cell>
          <cell r="AH39">
            <v>1.1</v>
          </cell>
          <cell r="AI39" t="str">
            <v>c</v>
          </cell>
          <cell r="AJ39">
            <v>0.084</v>
          </cell>
          <cell r="AK39" t="str">
            <v>c</v>
          </cell>
          <cell r="AL39">
            <v>0.16</v>
          </cell>
          <cell r="AM39" t="str">
            <v>c</v>
          </cell>
          <cell r="AO39">
            <v>0.15</v>
          </cell>
          <cell r="AP39" t="str">
            <v>c</v>
          </cell>
          <cell r="AQ39">
            <v>0.078</v>
          </cell>
          <cell r="AR39" t="str">
            <v>c</v>
          </cell>
          <cell r="AS39">
            <v>940</v>
          </cell>
          <cell r="AT39" t="str">
            <v>c</v>
          </cell>
          <cell r="AU39">
            <v>100</v>
          </cell>
          <cell r="AV39" t="str">
            <v>c</v>
          </cell>
          <cell r="AW39">
            <v>0.2</v>
          </cell>
          <cell r="AX39" t="str">
            <v>e</v>
          </cell>
          <cell r="AY39">
            <v>0.3</v>
          </cell>
          <cell r="AZ39" t="str">
            <v>e</v>
          </cell>
          <cell r="BA39">
            <v>0.08</v>
          </cell>
          <cell r="BB39" t="str">
            <v>T*</v>
          </cell>
          <cell r="BC39" t="str">
            <v>B2</v>
          </cell>
        </row>
        <row r="40">
          <cell r="A40" t="str">
            <v>Chloromethane</v>
          </cell>
          <cell r="M40" t="str">
            <v/>
          </cell>
          <cell r="T40">
            <v>0.013</v>
          </cell>
          <cell r="U40" t="str">
            <v>b</v>
          </cell>
          <cell r="V40">
            <v>0.0063</v>
          </cell>
          <cell r="W40" t="str">
            <v>b</v>
          </cell>
          <cell r="Z40">
            <v>1</v>
          </cell>
          <cell r="AA40">
            <v>0.01</v>
          </cell>
          <cell r="AD40">
            <v>0.0042</v>
          </cell>
          <cell r="AE40" t="str">
            <v>g</v>
          </cell>
          <cell r="AF40">
            <v>2</v>
          </cell>
          <cell r="AG40" t="str">
            <v>c</v>
          </cell>
          <cell r="AH40">
            <v>4.3</v>
          </cell>
          <cell r="AI40" t="str">
            <v>c</v>
          </cell>
          <cell r="AJ40">
            <v>1.1</v>
          </cell>
          <cell r="AK40" t="str">
            <v>c</v>
          </cell>
          <cell r="AL40">
            <v>1.5</v>
          </cell>
          <cell r="AM40" t="str">
            <v>c</v>
          </cell>
          <cell r="AO40">
            <v>1.4</v>
          </cell>
          <cell r="AP40" t="str">
            <v>c</v>
          </cell>
          <cell r="AQ40">
            <v>0.99</v>
          </cell>
          <cell r="AR40" t="str">
            <v>c</v>
          </cell>
          <cell r="AS40">
            <v>440</v>
          </cell>
          <cell r="AT40" t="str">
            <v>c</v>
          </cell>
          <cell r="AU40">
            <v>49</v>
          </cell>
          <cell r="AV40" t="str">
            <v>c</v>
          </cell>
          <cell r="AW40">
            <v>0.063</v>
          </cell>
          <cell r="AX40" t="str">
            <v>c</v>
          </cell>
          <cell r="AY40">
            <v>0.0066</v>
          </cell>
          <cell r="AZ40" t="str">
            <v>c</v>
          </cell>
          <cell r="BB40" t="str">
            <v>L</v>
          </cell>
          <cell r="BC40" t="str">
            <v>C</v>
          </cell>
        </row>
        <row r="41">
          <cell r="A41" t="str">
            <v>4-Chloro-3-methylphenol</v>
          </cell>
          <cell r="M41" t="str">
            <v/>
          </cell>
          <cell r="Z41">
            <v>1</v>
          </cell>
          <cell r="AA41">
            <v>0.01</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row>
        <row r="42">
          <cell r="A42" t="str">
            <v>2-Chloronaphthalene</v>
          </cell>
          <cell r="B42">
            <v>162.62</v>
          </cell>
          <cell r="C42">
            <v>0.0182</v>
          </cell>
          <cell r="E42">
            <v>8511</v>
          </cell>
          <cell r="G42">
            <v>51.066</v>
          </cell>
          <cell r="H42">
            <v>0.060984744791480486</v>
          </cell>
          <cell r="I42" t="str">
            <v>d</v>
          </cell>
          <cell r="J42">
            <v>6.362328284249473E-06</v>
          </cell>
          <cell r="K42" t="str">
            <v>d</v>
          </cell>
          <cell r="L42">
            <v>0.7565900238201144</v>
          </cell>
          <cell r="M42">
            <v>4.656675731656752E-05</v>
          </cell>
          <cell r="N42">
            <v>0</v>
          </cell>
          <cell r="O42" t="e">
            <v>#REF!</v>
          </cell>
          <cell r="P42">
            <v>0.08</v>
          </cell>
          <cell r="Q42" t="str">
            <v>a</v>
          </cell>
          <cell r="Z42">
            <v>1</v>
          </cell>
          <cell r="AA42">
            <v>0.1</v>
          </cell>
          <cell r="AF42">
            <v>5200</v>
          </cell>
          <cell r="AG42" t="str">
            <v>n</v>
          </cell>
          <cell r="AH42">
            <v>55000</v>
          </cell>
          <cell r="AI42" t="str">
            <v>n</v>
          </cell>
          <cell r="AJ42">
            <v>290</v>
          </cell>
          <cell r="AK42" t="str">
            <v>n</v>
          </cell>
          <cell r="AL42">
            <v>2900</v>
          </cell>
          <cell r="AM42" t="str">
            <v>n</v>
          </cell>
          <cell r="AO42">
            <v>2900</v>
          </cell>
          <cell r="AP42" t="str">
            <v>n</v>
          </cell>
          <cell r="AQ42">
            <v>290</v>
          </cell>
          <cell r="AR42" t="str">
            <v>n</v>
          </cell>
          <cell r="AS42">
            <v>160000</v>
          </cell>
          <cell r="AT42" t="str">
            <v>n</v>
          </cell>
          <cell r="AU42">
            <v>6300</v>
          </cell>
          <cell r="AV42" t="str">
            <v>n</v>
          </cell>
          <cell r="AW42">
            <v>2.8</v>
          </cell>
          <cell r="AX42" t="str">
            <v>s</v>
          </cell>
          <cell r="AY42">
            <v>140</v>
          </cell>
          <cell r="AZ42" t="str">
            <v>n</v>
          </cell>
        </row>
        <row r="43">
          <cell r="A43" t="str">
            <v>Total Chromium</v>
          </cell>
          <cell r="M43" t="str">
            <v/>
          </cell>
          <cell r="V43">
            <v>42</v>
          </cell>
          <cell r="W43" t="str">
            <v>a</v>
          </cell>
          <cell r="AA43">
            <v>0.01</v>
          </cell>
        </row>
        <row r="44">
          <cell r="A44" t="str">
            <v>Chromium III</v>
          </cell>
          <cell r="M44" t="str">
            <v/>
          </cell>
          <cell r="P44">
            <v>1</v>
          </cell>
          <cell r="Q44" t="str">
            <v>a</v>
          </cell>
          <cell r="R44">
            <v>5.71E-07</v>
          </cell>
          <cell r="S44" t="str">
            <v>d</v>
          </cell>
          <cell r="X44">
            <v>0.5</v>
          </cell>
          <cell r="Y44" t="str">
            <v>OSHA</v>
          </cell>
          <cell r="Z44">
            <v>1</v>
          </cell>
          <cell r="AA44">
            <v>0.01</v>
          </cell>
          <cell r="AF44">
            <v>210</v>
          </cell>
          <cell r="AG44" t="str">
            <v>c</v>
          </cell>
          <cell r="AH44">
            <v>450</v>
          </cell>
          <cell r="AI44" t="str">
            <v>c</v>
          </cell>
          <cell r="AJ44">
            <v>0.00016</v>
          </cell>
          <cell r="AK44" t="str">
            <v>c</v>
          </cell>
          <cell r="AN44" t="str">
            <v>1/6 ratio of CrVI/CrIII</v>
          </cell>
          <cell r="AO44">
            <v>37000</v>
          </cell>
          <cell r="AP44" t="str">
            <v>n</v>
          </cell>
          <cell r="AQ44">
            <v>0.0021</v>
          </cell>
          <cell r="AR44" t="str">
            <v>n</v>
          </cell>
          <cell r="AS44">
            <v>1000000</v>
          </cell>
          <cell r="AT44" t="str">
            <v>n</v>
          </cell>
          <cell r="AU44">
            <v>78000</v>
          </cell>
          <cell r="AV44" t="str">
            <v>n</v>
          </cell>
          <cell r="AW44" t="str">
            <v/>
          </cell>
          <cell r="AX44" t="str">
            <v/>
          </cell>
          <cell r="AY44" t="str">
            <v/>
          </cell>
          <cell r="AZ44" t="str">
            <v/>
          </cell>
          <cell r="BA44">
            <v>0.1</v>
          </cell>
          <cell r="BB44" t="str">
            <v>F (total)</v>
          </cell>
        </row>
        <row r="45">
          <cell r="A45" t="str">
            <v>Chromium VI</v>
          </cell>
          <cell r="M45" t="str">
            <v/>
          </cell>
          <cell r="P45">
            <v>0.005</v>
          </cell>
          <cell r="Q45" t="str">
            <v>a</v>
          </cell>
          <cell r="V45">
            <v>42</v>
          </cell>
          <cell r="W45" t="str">
            <v>a</v>
          </cell>
          <cell r="X45">
            <v>0.05</v>
          </cell>
          <cell r="Y45" t="str">
            <v>ACGIH</v>
          </cell>
          <cell r="Z45">
            <v>1</v>
          </cell>
          <cell r="AA45">
            <v>0.01</v>
          </cell>
          <cell r="AF45">
            <v>30</v>
          </cell>
          <cell r="AG45" t="str">
            <v>c</v>
          </cell>
          <cell r="AH45">
            <v>64</v>
          </cell>
          <cell r="AI45" t="str">
            <v>c</v>
          </cell>
          <cell r="AJ45">
            <v>2.3E-05</v>
          </cell>
          <cell r="AK45" t="str">
            <v>c</v>
          </cell>
          <cell r="AL45">
            <v>180</v>
          </cell>
          <cell r="AM45" t="str">
            <v>n</v>
          </cell>
          <cell r="AO45">
            <v>180</v>
          </cell>
          <cell r="AP45" t="str">
            <v>n</v>
          </cell>
          <cell r="AQ45">
            <v>0.00015</v>
          </cell>
          <cell r="AR45" t="str">
            <v>c</v>
          </cell>
          <cell r="AS45">
            <v>10000</v>
          </cell>
          <cell r="AT45" t="str">
            <v>n</v>
          </cell>
          <cell r="AU45">
            <v>390</v>
          </cell>
          <cell r="AV45" t="str">
            <v>n</v>
          </cell>
          <cell r="AW45">
            <v>140</v>
          </cell>
          <cell r="AX45" t="str">
            <v>e</v>
          </cell>
          <cell r="AY45">
            <v>19</v>
          </cell>
          <cell r="AZ45" t="str">
            <v>e</v>
          </cell>
          <cell r="BA45">
            <v>0.1</v>
          </cell>
          <cell r="BB45" t="str">
            <v>F (total)</v>
          </cell>
          <cell r="BC45" t="str">
            <v>A</v>
          </cell>
        </row>
        <row r="46">
          <cell r="A46" t="str">
            <v>Chrysene</v>
          </cell>
          <cell r="B46">
            <v>228.2</v>
          </cell>
          <cell r="C46">
            <v>1.05E-06</v>
          </cell>
          <cell r="D46" t="str">
            <v>a</v>
          </cell>
          <cell r="E46">
            <v>200000</v>
          </cell>
          <cell r="F46" t="str">
            <v>a</v>
          </cell>
          <cell r="G46">
            <v>1200</v>
          </cell>
          <cell r="H46">
            <v>0.05148140240941689</v>
          </cell>
          <cell r="I46" t="str">
            <v>d</v>
          </cell>
          <cell r="J46">
            <v>5.211342569822742E-06</v>
          </cell>
          <cell r="K46" t="str">
            <v>d</v>
          </cell>
          <cell r="L46">
            <v>4.3649424451160446E-05</v>
          </cell>
          <cell r="M46">
            <v>1.2503286103115059E-10</v>
          </cell>
          <cell r="N46">
            <v>0</v>
          </cell>
          <cell r="O46" t="e">
            <v>#REF!</v>
          </cell>
          <cell r="P46">
            <v>0.04</v>
          </cell>
          <cell r="Q46" t="str">
            <v>n</v>
          </cell>
          <cell r="R46">
            <v>0.04</v>
          </cell>
          <cell r="S46" t="str">
            <v>r</v>
          </cell>
          <cell r="T46">
            <v>0.0073</v>
          </cell>
          <cell r="U46" t="str">
            <v>e</v>
          </cell>
          <cell r="V46">
            <v>0.0061</v>
          </cell>
          <cell r="W46" t="str">
            <v>e</v>
          </cell>
          <cell r="X46">
            <v>0.2</v>
          </cell>
          <cell r="Y46" t="str">
            <v>OSHA (coal tar pitch)</v>
          </cell>
          <cell r="Z46">
            <v>1</v>
          </cell>
          <cell r="AA46">
            <v>0.15</v>
          </cell>
          <cell r="AB46">
            <v>5.61</v>
          </cell>
          <cell r="AC46" t="str">
            <v>a</v>
          </cell>
          <cell r="AD46">
            <v>0.7431560196868509</v>
          </cell>
          <cell r="AE46" t="str">
            <v>i</v>
          </cell>
          <cell r="AF46">
            <v>24</v>
          </cell>
          <cell r="AG46" t="str">
            <v>s</v>
          </cell>
          <cell r="AH46">
            <v>24</v>
          </cell>
          <cell r="AI46" t="str">
            <v>s</v>
          </cell>
          <cell r="AJ46">
            <v>0.92</v>
          </cell>
          <cell r="AK46" t="str">
            <v>c</v>
          </cell>
          <cell r="AL46">
            <v>9.2</v>
          </cell>
          <cell r="AM46" t="str">
            <v>c</v>
          </cell>
          <cell r="AO46">
            <v>9.2</v>
          </cell>
          <cell r="AP46" t="str">
            <v>c</v>
          </cell>
          <cell r="AQ46">
            <v>1</v>
          </cell>
          <cell r="AR46" t="str">
            <v>c</v>
          </cell>
          <cell r="AS46">
            <v>780</v>
          </cell>
          <cell r="AT46" t="str">
            <v>c</v>
          </cell>
          <cell r="AU46">
            <v>88</v>
          </cell>
          <cell r="AV46" t="str">
            <v>c</v>
          </cell>
          <cell r="AW46">
            <v>3.6</v>
          </cell>
          <cell r="AX46" t="str">
            <v>s</v>
          </cell>
          <cell r="AY46">
            <v>1</v>
          </cell>
          <cell r="AZ46" t="str">
            <v>e</v>
          </cell>
          <cell r="BA46">
            <v>0.0002</v>
          </cell>
          <cell r="BB46" t="str">
            <v>P</v>
          </cell>
          <cell r="BC46" t="str">
            <v>B2</v>
          </cell>
        </row>
        <row r="47">
          <cell r="A47" t="str">
            <v>Cobalt</v>
          </cell>
          <cell r="M47" t="str">
            <v/>
          </cell>
          <cell r="P47">
            <v>0.06</v>
          </cell>
          <cell r="Q47" t="str">
            <v>n</v>
          </cell>
          <cell r="R47">
            <v>0.00029</v>
          </cell>
          <cell r="S47" t="str">
            <v>n</v>
          </cell>
          <cell r="X47">
            <v>0.1</v>
          </cell>
          <cell r="Y47" t="str">
            <v>OSHA (dust and fume)</v>
          </cell>
          <cell r="Z47">
            <v>1</v>
          </cell>
          <cell r="AA47">
            <v>0.01</v>
          </cell>
          <cell r="AO47">
            <v>2200</v>
          </cell>
          <cell r="AP47" t="str">
            <v>n</v>
          </cell>
          <cell r="AQ47">
            <v>220</v>
          </cell>
          <cell r="AR47" t="str">
            <v>n</v>
          </cell>
          <cell r="AS47">
            <v>120000</v>
          </cell>
          <cell r="AT47" t="str">
            <v>n</v>
          </cell>
          <cell r="AU47">
            <v>4700</v>
          </cell>
          <cell r="AV47" t="str">
            <v>n</v>
          </cell>
          <cell r="AW47" t="str">
            <v/>
          </cell>
          <cell r="AX47" t="str">
            <v/>
          </cell>
          <cell r="AY47" t="str">
            <v/>
          </cell>
          <cell r="AZ47" t="str">
            <v/>
          </cell>
        </row>
        <row r="48">
          <cell r="A48" t="str">
            <v>Copper</v>
          </cell>
          <cell r="M48" t="str">
            <v/>
          </cell>
          <cell r="P48">
            <v>0.037</v>
          </cell>
          <cell r="Q48" t="str">
            <v>b</v>
          </cell>
          <cell r="X48">
            <v>0.1</v>
          </cell>
          <cell r="Y48" t="str">
            <v>OSHA (fume)</v>
          </cell>
          <cell r="Z48">
            <v>1</v>
          </cell>
          <cell r="AA48">
            <v>0.01</v>
          </cell>
          <cell r="AO48">
            <v>1500</v>
          </cell>
          <cell r="AP48" t="str">
            <v>n</v>
          </cell>
          <cell r="AQ48">
            <v>150</v>
          </cell>
          <cell r="AR48" t="str">
            <v>n</v>
          </cell>
          <cell r="AS48">
            <v>82000</v>
          </cell>
          <cell r="AT48" t="str">
            <v>n</v>
          </cell>
          <cell r="AU48">
            <v>3100</v>
          </cell>
          <cell r="AV48" t="str">
            <v>n</v>
          </cell>
          <cell r="AW48" t="str">
            <v/>
          </cell>
          <cell r="AX48" t="str">
            <v/>
          </cell>
          <cell r="AY48" t="str">
            <v/>
          </cell>
          <cell r="AZ48" t="str">
            <v/>
          </cell>
          <cell r="BA48">
            <v>1.3</v>
          </cell>
          <cell r="BB48" t="str">
            <v>F</v>
          </cell>
          <cell r="BC48" t="str">
            <v>D</v>
          </cell>
        </row>
        <row r="49">
          <cell r="A49" t="str">
            <v>Cresol</v>
          </cell>
          <cell r="B49">
            <v>108</v>
          </cell>
          <cell r="C49">
            <v>1.1E-06</v>
          </cell>
          <cell r="D49" t="str">
            <v>a</v>
          </cell>
          <cell r="E49">
            <v>500</v>
          </cell>
          <cell r="F49" t="str">
            <v>a</v>
          </cell>
          <cell r="G49">
            <v>3</v>
          </cell>
          <cell r="H49">
            <v>0.074</v>
          </cell>
          <cell r="I49" t="str">
            <v>c</v>
          </cell>
          <cell r="J49">
            <v>1E-05</v>
          </cell>
          <cell r="K49" t="str">
            <v>c</v>
          </cell>
          <cell r="L49">
            <v>4.572796847264428E-05</v>
          </cell>
          <cell r="M49">
            <v>7.737854484563061E-08</v>
          </cell>
          <cell r="N49">
            <v>0</v>
          </cell>
          <cell r="O49" t="e">
            <v>#REF!</v>
          </cell>
          <cell r="P49">
            <v>0.005</v>
          </cell>
          <cell r="Q49" t="str">
            <v>b (value for p-Cresol)</v>
          </cell>
          <cell r="X49">
            <v>22</v>
          </cell>
          <cell r="Y49" t="str">
            <v>OSHA</v>
          </cell>
          <cell r="Z49">
            <v>1</v>
          </cell>
          <cell r="AA49">
            <v>0.1</v>
          </cell>
          <cell r="AB49">
            <v>1.97</v>
          </cell>
          <cell r="AC49" t="str">
            <v>a</v>
          </cell>
          <cell r="AD49">
            <v>0.010468874655490927</v>
          </cell>
          <cell r="AE49" t="str">
            <v>i</v>
          </cell>
          <cell r="AO49">
            <v>180</v>
          </cell>
          <cell r="AP49" t="str">
            <v>n</v>
          </cell>
          <cell r="AQ49">
            <v>18</v>
          </cell>
          <cell r="AR49" t="str">
            <v>n</v>
          </cell>
          <cell r="AS49">
            <v>10000</v>
          </cell>
          <cell r="AT49" t="str">
            <v>n</v>
          </cell>
          <cell r="AU49">
            <v>390</v>
          </cell>
          <cell r="AV49" t="str">
            <v>n</v>
          </cell>
          <cell r="AW49" t="str">
            <v/>
          </cell>
          <cell r="AX49" t="str">
            <v/>
          </cell>
          <cell r="AY49" t="str">
            <v/>
          </cell>
          <cell r="AZ49" t="str">
            <v/>
          </cell>
          <cell r="BC49" t="str">
            <v>C</v>
          </cell>
        </row>
        <row r="50">
          <cell r="A50" t="str">
            <v>Cyanide</v>
          </cell>
          <cell r="L50">
            <v>0</v>
          </cell>
          <cell r="M50" t="str">
            <v/>
          </cell>
          <cell r="N50" t="e">
            <v>#DIV/0!</v>
          </cell>
          <cell r="O50" t="e">
            <v>#REF!</v>
          </cell>
          <cell r="P50">
            <v>0.02</v>
          </cell>
          <cell r="Q50" t="str">
            <v>a</v>
          </cell>
          <cell r="R50">
            <v>0.02</v>
          </cell>
          <cell r="S50" t="str">
            <v>r</v>
          </cell>
          <cell r="X50">
            <v>5</v>
          </cell>
          <cell r="Y50" t="str">
            <v>OSHA</v>
          </cell>
          <cell r="Z50">
            <v>1</v>
          </cell>
          <cell r="AA50">
            <v>0.1</v>
          </cell>
          <cell r="AF50">
            <v>1300</v>
          </cell>
          <cell r="AG50" t="str">
            <v>n</v>
          </cell>
          <cell r="AH50">
            <v>14000</v>
          </cell>
          <cell r="AI50" t="str">
            <v>n</v>
          </cell>
          <cell r="AL50">
            <v>730</v>
          </cell>
          <cell r="AM50" t="str">
            <v>n</v>
          </cell>
          <cell r="AO50">
            <v>730</v>
          </cell>
          <cell r="AP50" t="str">
            <v>n</v>
          </cell>
          <cell r="AQ50">
            <v>73</v>
          </cell>
          <cell r="AR50" t="str">
            <v>n</v>
          </cell>
          <cell r="AS50">
            <v>41000</v>
          </cell>
          <cell r="AT50" t="str">
            <v>n</v>
          </cell>
          <cell r="AU50">
            <v>1600</v>
          </cell>
          <cell r="AV50" t="str">
            <v>n</v>
          </cell>
          <cell r="AW50" t="str">
            <v/>
          </cell>
          <cell r="AX50" t="str">
            <v/>
          </cell>
          <cell r="AY50" t="str">
            <v/>
          </cell>
          <cell r="AZ50" t="str">
            <v/>
          </cell>
          <cell r="BA50">
            <v>0.2</v>
          </cell>
          <cell r="BB50" t="str">
            <v>P</v>
          </cell>
          <cell r="BC50" t="str">
            <v>D</v>
          </cell>
        </row>
        <row r="51">
          <cell r="A51" t="str">
            <v>4,4'-DDD</v>
          </cell>
          <cell r="B51">
            <v>320</v>
          </cell>
          <cell r="C51">
            <v>7.96E-06</v>
          </cell>
          <cell r="D51" t="str">
            <v>a</v>
          </cell>
          <cell r="E51">
            <v>770000</v>
          </cell>
          <cell r="F51" t="str">
            <v>c</v>
          </cell>
          <cell r="G51">
            <v>4620</v>
          </cell>
          <cell r="H51">
            <v>0.043474360259812904</v>
          </cell>
          <cell r="I51" t="str">
            <v>d</v>
          </cell>
          <cell r="J51">
            <v>4.270357138073454E-06</v>
          </cell>
          <cell r="K51" t="str">
            <v>d</v>
          </cell>
          <cell r="L51">
            <v>0.00033090420822022587</v>
          </cell>
          <cell r="M51">
            <v>1.672074670594925E-10</v>
          </cell>
          <cell r="N51">
            <v>0</v>
          </cell>
          <cell r="O51" t="e">
            <v>#REF!</v>
          </cell>
          <cell r="T51">
            <v>0.24</v>
          </cell>
          <cell r="U51" t="str">
            <v>a</v>
          </cell>
          <cell r="Z51">
            <v>1</v>
          </cell>
          <cell r="AA51">
            <v>0.1</v>
          </cell>
          <cell r="AB51">
            <v>6.2</v>
          </cell>
          <cell r="AC51" t="str">
            <v>a</v>
          </cell>
          <cell r="AD51">
            <v>0.28</v>
          </cell>
          <cell r="AE51" t="str">
            <v>g</v>
          </cell>
          <cell r="AO51">
            <v>0.28</v>
          </cell>
          <cell r="AP51" t="str">
            <v>c</v>
          </cell>
          <cell r="AQ51">
            <v>0.026</v>
          </cell>
          <cell r="AR51" t="str">
            <v>c</v>
          </cell>
          <cell r="AS51">
            <v>24</v>
          </cell>
          <cell r="AT51" t="str">
            <v>c</v>
          </cell>
          <cell r="AU51">
            <v>2.7</v>
          </cell>
          <cell r="AV51" t="str">
            <v>c</v>
          </cell>
          <cell r="AW51">
            <v>37</v>
          </cell>
          <cell r="AX51" t="str">
            <v>s</v>
          </cell>
          <cell r="AY51">
            <v>0.7</v>
          </cell>
          <cell r="AZ51" t="str">
            <v>e</v>
          </cell>
          <cell r="BC51" t="str">
            <v>B2</v>
          </cell>
        </row>
        <row r="52">
          <cell r="A52" t="str">
            <v>4,4'-DDE</v>
          </cell>
          <cell r="B52">
            <v>318</v>
          </cell>
          <cell r="C52">
            <v>6.8E-05</v>
          </cell>
          <cell r="D52" t="str">
            <v>a</v>
          </cell>
          <cell r="E52">
            <v>4400000</v>
          </cell>
          <cell r="F52" t="str">
            <v>a</v>
          </cell>
          <cell r="G52">
            <v>26400</v>
          </cell>
          <cell r="H52">
            <v>0.04361085780214594</v>
          </cell>
          <cell r="I52" t="str">
            <v>d</v>
          </cell>
          <cell r="J52">
            <v>4.286155874580988E-06</v>
          </cell>
          <cell r="K52" t="str">
            <v>d</v>
          </cell>
          <cell r="L52">
            <v>0.00282681986921801</v>
          </cell>
          <cell r="M52">
            <v>2.428475749486884E-10</v>
          </cell>
          <cell r="N52">
            <v>0</v>
          </cell>
          <cell r="O52" t="e">
            <v>#REF!</v>
          </cell>
          <cell r="T52">
            <v>0.34</v>
          </cell>
          <cell r="U52" t="str">
            <v>a</v>
          </cell>
          <cell r="Z52">
            <v>1</v>
          </cell>
          <cell r="AA52">
            <v>0.1</v>
          </cell>
          <cell r="AB52">
            <v>7</v>
          </cell>
          <cell r="AC52" t="str">
            <v>a</v>
          </cell>
          <cell r="AD52">
            <v>0.24</v>
          </cell>
          <cell r="AE52" t="str">
            <v>g</v>
          </cell>
          <cell r="AO52">
            <v>0.2</v>
          </cell>
          <cell r="AP52" t="str">
            <v>c</v>
          </cell>
          <cell r="AQ52">
            <v>0.018</v>
          </cell>
          <cell r="AR52" t="str">
            <v>c</v>
          </cell>
          <cell r="AS52">
            <v>17</v>
          </cell>
          <cell r="AT52" t="str">
            <v>c</v>
          </cell>
          <cell r="AU52">
            <v>1.9</v>
          </cell>
          <cell r="AV52" t="str">
            <v>c</v>
          </cell>
          <cell r="AW52">
            <v>10</v>
          </cell>
          <cell r="AX52" t="str">
            <v>s</v>
          </cell>
          <cell r="AY52">
            <v>0.5</v>
          </cell>
          <cell r="AZ52" t="str">
            <v>e</v>
          </cell>
          <cell r="BC52" t="str">
            <v>B2</v>
          </cell>
        </row>
        <row r="53">
          <cell r="A53" t="str">
            <v>Di-n-butylphthalate</v>
          </cell>
          <cell r="B53">
            <v>278.3</v>
          </cell>
          <cell r="C53">
            <v>2.82E-07</v>
          </cell>
          <cell r="D53" t="str">
            <v>a</v>
          </cell>
          <cell r="E53">
            <v>170000</v>
          </cell>
          <cell r="F53" t="str">
            <v>a</v>
          </cell>
          <cell r="G53">
            <v>1020</v>
          </cell>
          <cell r="H53">
            <v>0.0438</v>
          </cell>
          <cell r="I53" t="str">
            <v>c</v>
          </cell>
          <cell r="J53">
            <v>7.86E-06</v>
          </cell>
          <cell r="K53" t="str">
            <v>c</v>
          </cell>
          <cell r="L53">
            <v>1.1722988281168807E-05</v>
          </cell>
          <cell r="M53">
            <v>7.588196265069732E-11</v>
          </cell>
          <cell r="N53">
            <v>0</v>
          </cell>
          <cell r="O53" t="e">
            <v>#REF!</v>
          </cell>
          <cell r="P53">
            <v>0.1</v>
          </cell>
          <cell r="Q53" t="str">
            <v>a</v>
          </cell>
          <cell r="X53">
            <v>5</v>
          </cell>
          <cell r="Y53" t="str">
            <v>OSHA</v>
          </cell>
          <cell r="Z53">
            <v>1</v>
          </cell>
          <cell r="AA53">
            <v>0.1</v>
          </cell>
          <cell r="AB53">
            <v>5.6</v>
          </cell>
          <cell r="AC53" t="str">
            <v>a</v>
          </cell>
          <cell r="AD53">
            <v>0.033</v>
          </cell>
          <cell r="AE53" t="str">
            <v>g</v>
          </cell>
          <cell r="AF53">
            <v>6500</v>
          </cell>
          <cell r="AG53" t="str">
            <v>n</v>
          </cell>
          <cell r="AH53">
            <v>68000</v>
          </cell>
          <cell r="AI53" t="str">
            <v>n</v>
          </cell>
          <cell r="AJ53">
            <v>370</v>
          </cell>
          <cell r="AK53" t="str">
            <v>n</v>
          </cell>
          <cell r="AL53">
            <v>3700</v>
          </cell>
          <cell r="AM53" t="str">
            <v>n</v>
          </cell>
          <cell r="AO53">
            <v>3700</v>
          </cell>
          <cell r="AP53" t="str">
            <v>n</v>
          </cell>
          <cell r="AQ53">
            <v>370</v>
          </cell>
          <cell r="AR53" t="str">
            <v>n</v>
          </cell>
          <cell r="AS53">
            <v>200000</v>
          </cell>
          <cell r="AT53" t="str">
            <v>n</v>
          </cell>
          <cell r="AU53">
            <v>7800</v>
          </cell>
          <cell r="AV53" t="str">
            <v>n</v>
          </cell>
          <cell r="AW53">
            <v>100</v>
          </cell>
          <cell r="AX53" t="str">
            <v>e</v>
          </cell>
          <cell r="AY53">
            <v>120</v>
          </cell>
          <cell r="AZ53" t="str">
            <v>e</v>
          </cell>
          <cell r="BC53" t="str">
            <v>D</v>
          </cell>
        </row>
        <row r="54">
          <cell r="A54" t="str">
            <v>Di-n-octylphthalate</v>
          </cell>
          <cell r="B54">
            <v>390.57</v>
          </cell>
          <cell r="C54">
            <v>1.41E-12</v>
          </cell>
          <cell r="D54" t="str">
            <v>b</v>
          </cell>
          <cell r="E54">
            <v>977237221</v>
          </cell>
          <cell r="F54" t="str">
            <v>b</v>
          </cell>
          <cell r="G54">
            <v>5863423.326</v>
          </cell>
          <cell r="H54">
            <v>0.039351269559649106</v>
          </cell>
          <cell r="I54" t="str">
            <v>d</v>
          </cell>
          <cell r="J54">
            <v>3.7974047851118166E-06</v>
          </cell>
          <cell r="K54" t="str">
            <v>d</v>
          </cell>
          <cell r="L54">
            <v>5.861494140584404E-11</v>
          </cell>
          <cell r="M54">
            <v>4.187425641353983E-15</v>
          </cell>
          <cell r="N54">
            <v>0</v>
          </cell>
          <cell r="O54" t="e">
            <v>#REF!</v>
          </cell>
          <cell r="P54">
            <v>0.1</v>
          </cell>
          <cell r="Q54" t="str">
            <v>a</v>
          </cell>
          <cell r="Z54">
            <v>1</v>
          </cell>
          <cell r="AA54">
            <v>0.1</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row>
        <row r="55">
          <cell r="A55" t="str">
            <v>Dibenzo(a,h)anthracene</v>
          </cell>
          <cell r="B55">
            <v>278.35</v>
          </cell>
          <cell r="C55">
            <v>7.33E-08</v>
          </cell>
          <cell r="D55" t="str">
            <v>a</v>
          </cell>
          <cell r="E55">
            <v>3300000</v>
          </cell>
          <cell r="F55" t="str">
            <v>a</v>
          </cell>
          <cell r="G55">
            <v>19800</v>
          </cell>
          <cell r="H55">
            <v>0.04661359261359637</v>
          </cell>
          <cell r="I55" t="str">
            <v>d</v>
          </cell>
          <cell r="J55">
            <v>4.635891923880751E-06</v>
          </cell>
          <cell r="K55" t="str">
            <v>d</v>
          </cell>
          <cell r="L55">
            <v>3.0471455354952963E-06</v>
          </cell>
          <cell r="M55">
            <v>1.8852764443448115E-12</v>
          </cell>
          <cell r="N55">
            <v>0</v>
          </cell>
          <cell r="O55" t="e">
            <v>#REF!</v>
          </cell>
          <cell r="P55">
            <v>0.04</v>
          </cell>
          <cell r="Q55" t="str">
            <v>n</v>
          </cell>
          <cell r="R55">
            <v>0.04</v>
          </cell>
          <cell r="S55" t="str">
            <v>r</v>
          </cell>
          <cell r="T55">
            <v>7.3</v>
          </cell>
          <cell r="U55" t="str">
            <v>e</v>
          </cell>
          <cell r="V55">
            <v>6.1</v>
          </cell>
          <cell r="W55" t="str">
            <v>e</v>
          </cell>
          <cell r="Z55">
            <v>1</v>
          </cell>
          <cell r="AA55">
            <v>0.15</v>
          </cell>
          <cell r="AB55">
            <v>6.8</v>
          </cell>
          <cell r="AC55" t="str">
            <v>a</v>
          </cell>
          <cell r="AD55">
            <v>2.7</v>
          </cell>
          <cell r="AE55" t="str">
            <v>g</v>
          </cell>
          <cell r="AF55">
            <v>0.061</v>
          </cell>
          <cell r="AG55" t="str">
            <v>c</v>
          </cell>
          <cell r="AH55">
            <v>0.26</v>
          </cell>
          <cell r="AI55" t="str">
            <v>c</v>
          </cell>
          <cell r="AJ55">
            <v>0.00092</v>
          </cell>
          <cell r="AK55" t="str">
            <v>c</v>
          </cell>
          <cell r="AL55">
            <v>0.0092</v>
          </cell>
          <cell r="AM55" t="str">
            <v>c</v>
          </cell>
          <cell r="AO55">
            <v>0.0092</v>
          </cell>
          <cell r="AP55" t="str">
            <v>c</v>
          </cell>
          <cell r="AQ55">
            <v>0.001</v>
          </cell>
          <cell r="AR55" t="str">
            <v>c</v>
          </cell>
          <cell r="AS55">
            <v>0.78</v>
          </cell>
          <cell r="AT55" t="str">
            <v>c</v>
          </cell>
          <cell r="AU55">
            <v>0.088</v>
          </cell>
          <cell r="AV55" t="str">
            <v>c</v>
          </cell>
          <cell r="AW55">
            <v>7.2</v>
          </cell>
          <cell r="AX55" t="str">
            <v>s</v>
          </cell>
          <cell r="AY55">
            <v>11</v>
          </cell>
          <cell r="AZ55" t="str">
            <v>e</v>
          </cell>
          <cell r="BA55">
            <v>0.0003</v>
          </cell>
          <cell r="BB55" t="str">
            <v>P</v>
          </cell>
          <cell r="BC55" t="str">
            <v>B2</v>
          </cell>
        </row>
        <row r="56">
          <cell r="A56" t="str">
            <v>Dibenzofuran</v>
          </cell>
          <cell r="B56">
            <v>168.2</v>
          </cell>
          <cell r="E56">
            <v>10115.79</v>
          </cell>
          <cell r="F56" t="str">
            <v>b</v>
          </cell>
          <cell r="G56">
            <v>60.69474</v>
          </cell>
          <cell r="H56">
            <v>0.05996463484112125</v>
          </cell>
          <cell r="I56" t="str">
            <v>d</v>
          </cell>
          <cell r="J56">
            <v>6.237147658445773E-06</v>
          </cell>
          <cell r="K56" t="str">
            <v>d</v>
          </cell>
          <cell r="L56">
            <v>0</v>
          </cell>
          <cell r="M56" t="str">
            <v/>
          </cell>
          <cell r="N56" t="e">
            <v>#DIV/0!</v>
          </cell>
          <cell r="O56" t="e">
            <v>#REF!</v>
          </cell>
          <cell r="P56">
            <v>0.004</v>
          </cell>
          <cell r="Q56" t="str">
            <v>e</v>
          </cell>
          <cell r="Z56">
            <v>1</v>
          </cell>
          <cell r="AA56">
            <v>0.01</v>
          </cell>
          <cell r="AO56">
            <v>150</v>
          </cell>
          <cell r="AP56" t="str">
            <v>n</v>
          </cell>
          <cell r="AQ56">
            <v>15</v>
          </cell>
          <cell r="AR56" t="str">
            <v>n</v>
          </cell>
          <cell r="AS56">
            <v>8200</v>
          </cell>
          <cell r="AT56" t="str">
            <v>n</v>
          </cell>
          <cell r="AU56">
            <v>310</v>
          </cell>
          <cell r="AV56" t="str">
            <v>n</v>
          </cell>
          <cell r="AW56">
            <v>120</v>
          </cell>
          <cell r="AX56" t="str">
            <v>s</v>
          </cell>
          <cell r="AY56">
            <v>120</v>
          </cell>
          <cell r="AZ56" t="str">
            <v>n</v>
          </cell>
        </row>
        <row r="57">
          <cell r="A57" t="str">
            <v>Dibromochloromethane</v>
          </cell>
          <cell r="B57">
            <v>206.29</v>
          </cell>
          <cell r="C57">
            <v>0.000783</v>
          </cell>
          <cell r="E57">
            <v>83</v>
          </cell>
          <cell r="G57">
            <v>0.498</v>
          </cell>
          <cell r="H57">
            <v>0.05414633939700353</v>
          </cell>
          <cell r="I57" t="str">
            <v>d</v>
          </cell>
          <cell r="J57">
            <v>5.530569943123588E-06</v>
          </cell>
          <cell r="K57" t="str">
            <v>d</v>
          </cell>
          <cell r="L57">
            <v>0.03254999937643679</v>
          </cell>
          <cell r="M57">
            <v>0.00015113460200844535</v>
          </cell>
          <cell r="N57">
            <v>0</v>
          </cell>
          <cell r="O57" t="e">
            <v>#REF!</v>
          </cell>
          <cell r="P57">
            <v>0.02</v>
          </cell>
          <cell r="T57">
            <v>0.084</v>
          </cell>
          <cell r="Z57">
            <v>1</v>
          </cell>
          <cell r="AA57">
            <v>0.1</v>
          </cell>
          <cell r="AF57">
            <v>5.3</v>
          </cell>
          <cell r="AG57" t="str">
            <v>c</v>
          </cell>
          <cell r="AH57">
            <v>23</v>
          </cell>
          <cell r="AI57" t="str">
            <v>c</v>
          </cell>
          <cell r="AJ57">
            <v>0.08</v>
          </cell>
          <cell r="AK57" t="str">
            <v>c</v>
          </cell>
          <cell r="AL57">
            <v>1</v>
          </cell>
          <cell r="AM57" t="str">
            <v>c</v>
          </cell>
          <cell r="AO57" t="str">
            <v/>
          </cell>
          <cell r="AP57" t="str">
            <v/>
          </cell>
          <cell r="AQ57" t="str">
            <v/>
          </cell>
          <cell r="AR57" t="str">
            <v/>
          </cell>
          <cell r="AS57" t="str">
            <v/>
          </cell>
          <cell r="AT57" t="str">
            <v/>
          </cell>
          <cell r="AU57" t="str">
            <v/>
          </cell>
          <cell r="AV57" t="str">
            <v/>
          </cell>
          <cell r="AW57" t="str">
            <v/>
          </cell>
          <cell r="AX57" t="str">
            <v/>
          </cell>
          <cell r="AY57" t="str">
            <v/>
          </cell>
          <cell r="AZ57" t="str">
            <v/>
          </cell>
          <cell r="BC57" t="str">
            <v>B2</v>
          </cell>
        </row>
        <row r="58">
          <cell r="A58" t="str">
            <v>1,2-Dichlorobenzene</v>
          </cell>
          <cell r="B58">
            <v>147</v>
          </cell>
          <cell r="C58">
            <v>0.00193</v>
          </cell>
          <cell r="D58" t="str">
            <v>a</v>
          </cell>
          <cell r="E58">
            <v>1700</v>
          </cell>
          <cell r="F58" t="str">
            <v>a</v>
          </cell>
          <cell r="G58">
            <v>10.200000000000001</v>
          </cell>
          <cell r="H58">
            <v>0.069</v>
          </cell>
          <cell r="I58" t="str">
            <v>c</v>
          </cell>
          <cell r="J58">
            <v>7.9E-06</v>
          </cell>
          <cell r="K58" t="str">
            <v>c</v>
          </cell>
          <cell r="L58">
            <v>0.08023179922927587</v>
          </cell>
          <cell r="M58">
            <v>2.7795213950553465E-05</v>
          </cell>
          <cell r="N58">
            <v>0</v>
          </cell>
          <cell r="O58" t="e">
            <v>#REF!</v>
          </cell>
          <cell r="P58">
            <v>0.09</v>
          </cell>
          <cell r="Q58" t="str">
            <v>a</v>
          </cell>
          <cell r="R58">
            <v>0.04</v>
          </cell>
          <cell r="S58" t="str">
            <v>c</v>
          </cell>
          <cell r="X58">
            <v>451</v>
          </cell>
          <cell r="Y58" t="str">
            <v>ACGIH</v>
          </cell>
          <cell r="Z58">
            <v>1</v>
          </cell>
          <cell r="AA58">
            <v>0.1</v>
          </cell>
          <cell r="AB58">
            <v>3.6</v>
          </cell>
          <cell r="AC58" t="str">
            <v>a</v>
          </cell>
          <cell r="AD58">
            <v>0.061</v>
          </cell>
          <cell r="AE58" t="str">
            <v>g</v>
          </cell>
          <cell r="AF58">
            <v>2300</v>
          </cell>
          <cell r="AG58" t="str">
            <v>s</v>
          </cell>
          <cell r="AH58">
            <v>2300</v>
          </cell>
          <cell r="AI58" t="str">
            <v>s</v>
          </cell>
          <cell r="AJ58">
            <v>210</v>
          </cell>
          <cell r="AK58" t="str">
            <v>n</v>
          </cell>
          <cell r="AL58">
            <v>370</v>
          </cell>
          <cell r="AM58" t="str">
            <v>n</v>
          </cell>
          <cell r="AO58">
            <v>270</v>
          </cell>
          <cell r="AP58" t="str">
            <v>n</v>
          </cell>
          <cell r="AQ58">
            <v>150</v>
          </cell>
          <cell r="AR58" t="str">
            <v>n</v>
          </cell>
          <cell r="AS58">
            <v>180000</v>
          </cell>
          <cell r="AT58" t="str">
            <v>n</v>
          </cell>
          <cell r="AU58">
            <v>7000</v>
          </cell>
          <cell r="AV58" t="str">
            <v>n</v>
          </cell>
          <cell r="AW58">
            <v>300</v>
          </cell>
          <cell r="AX58" t="str">
            <v>e</v>
          </cell>
          <cell r="AY58">
            <v>6</v>
          </cell>
          <cell r="AZ58" t="str">
            <v>e</v>
          </cell>
          <cell r="BA58">
            <v>0.6</v>
          </cell>
          <cell r="BB58" t="str">
            <v>F</v>
          </cell>
          <cell r="BC58" t="str">
            <v>D</v>
          </cell>
        </row>
        <row r="59">
          <cell r="A59" t="str">
            <v>1,3-Dichlorobenzene</v>
          </cell>
          <cell r="B59">
            <v>147.01</v>
          </cell>
          <cell r="C59">
            <v>0.00359</v>
          </cell>
          <cell r="D59" t="str">
            <v>a</v>
          </cell>
          <cell r="E59">
            <v>1700</v>
          </cell>
          <cell r="F59" t="str">
            <v>a</v>
          </cell>
          <cell r="G59">
            <v>10.200000000000001</v>
          </cell>
          <cell r="H59">
            <v>0.0692</v>
          </cell>
          <cell r="I59" t="str">
            <v>c</v>
          </cell>
          <cell r="J59">
            <v>7.86E-06</v>
          </cell>
          <cell r="K59" t="str">
            <v>c</v>
          </cell>
          <cell r="L59">
            <v>0.14923946074253905</v>
          </cell>
          <cell r="M59">
            <v>5.1782861329462344E-05</v>
          </cell>
          <cell r="N59">
            <v>0</v>
          </cell>
          <cell r="O59" t="e">
            <v>#REF!</v>
          </cell>
          <cell r="P59">
            <v>0.089</v>
          </cell>
          <cell r="Q59" t="str">
            <v>f</v>
          </cell>
          <cell r="X59">
            <v>451</v>
          </cell>
          <cell r="Y59" t="str">
            <v>ACGIH</v>
          </cell>
          <cell r="Z59">
            <v>1</v>
          </cell>
          <cell r="AA59">
            <v>0.1</v>
          </cell>
          <cell r="AB59">
            <v>3.6</v>
          </cell>
          <cell r="AC59" t="str">
            <v>a</v>
          </cell>
          <cell r="AD59">
            <v>0.087</v>
          </cell>
          <cell r="AE59" t="str">
            <v>g</v>
          </cell>
          <cell r="AF59">
            <v>2800</v>
          </cell>
          <cell r="AG59" t="str">
            <v>s</v>
          </cell>
          <cell r="AH59">
            <v>2800</v>
          </cell>
          <cell r="AI59" t="str">
            <v>s</v>
          </cell>
          <cell r="AO59">
            <v>540</v>
          </cell>
          <cell r="AP59" t="str">
            <v>n</v>
          </cell>
          <cell r="AQ59">
            <v>320</v>
          </cell>
          <cell r="AR59" t="str">
            <v>n</v>
          </cell>
          <cell r="AS59">
            <v>180000</v>
          </cell>
          <cell r="AT59" t="str">
            <v>n</v>
          </cell>
          <cell r="AU59">
            <v>7000</v>
          </cell>
          <cell r="AV59" t="str">
            <v>n</v>
          </cell>
          <cell r="AW59" t="str">
            <v/>
          </cell>
          <cell r="AX59" t="str">
            <v/>
          </cell>
          <cell r="AY59" t="str">
            <v/>
          </cell>
          <cell r="AZ59" t="str">
            <v/>
          </cell>
          <cell r="BA59">
            <v>0.6</v>
          </cell>
          <cell r="BB59" t="str">
            <v>F</v>
          </cell>
          <cell r="BC59" t="str">
            <v>D</v>
          </cell>
        </row>
        <row r="60">
          <cell r="A60" t="str">
            <v>Dichlorodifluoromethane</v>
          </cell>
          <cell r="B60">
            <v>120.92</v>
          </cell>
          <cell r="C60">
            <v>0.401</v>
          </cell>
          <cell r="D60" t="str">
            <v>c</v>
          </cell>
          <cell r="E60">
            <v>58</v>
          </cell>
          <cell r="F60" t="str">
            <v>a</v>
          </cell>
          <cell r="G60">
            <v>0.34800000000000003</v>
          </cell>
          <cell r="H60">
            <v>0.07072274679098603</v>
          </cell>
          <cell r="I60" t="str">
            <v>d</v>
          </cell>
          <cell r="J60">
            <v>7.5754097934763796E-06</v>
          </cell>
          <cell r="K60" t="str">
            <v>d</v>
          </cell>
          <cell r="L60">
            <v>16.669923052300323</v>
          </cell>
          <cell r="M60">
            <v>0.017149150751642125</v>
          </cell>
          <cell r="N60">
            <v>0</v>
          </cell>
          <cell r="O60" t="e">
            <v>#REF!</v>
          </cell>
          <cell r="P60">
            <v>0.2</v>
          </cell>
          <cell r="Q60" t="str">
            <v>a</v>
          </cell>
          <cell r="R60">
            <v>0.057</v>
          </cell>
          <cell r="S60" t="str">
            <v>c</v>
          </cell>
          <cell r="X60">
            <v>4950</v>
          </cell>
          <cell r="Y60" t="str">
            <v>OSHA</v>
          </cell>
          <cell r="Z60">
            <v>1</v>
          </cell>
          <cell r="AA60">
            <v>0.1</v>
          </cell>
          <cell r="AB60">
            <v>2.16</v>
          </cell>
          <cell r="AC60" t="str">
            <v>a</v>
          </cell>
          <cell r="AD60">
            <v>0.012</v>
          </cell>
          <cell r="AE60" t="str">
            <v>g</v>
          </cell>
          <cell r="AF60">
            <v>110</v>
          </cell>
          <cell r="AG60" t="str">
            <v>n</v>
          </cell>
          <cell r="AH60">
            <v>370</v>
          </cell>
          <cell r="AI60" t="str">
            <v>n</v>
          </cell>
          <cell r="AJ60">
            <v>210</v>
          </cell>
          <cell r="AK60" t="str">
            <v>n</v>
          </cell>
          <cell r="AL60">
            <v>390</v>
          </cell>
          <cell r="AM60" t="str">
            <v>n</v>
          </cell>
          <cell r="AO60" t="str">
            <v/>
          </cell>
          <cell r="AP60" t="str">
            <v/>
          </cell>
          <cell r="AQ60" t="str">
            <v/>
          </cell>
          <cell r="AR60" t="str">
            <v/>
          </cell>
          <cell r="AS60" t="str">
            <v/>
          </cell>
          <cell r="AT60" t="str">
            <v/>
          </cell>
          <cell r="AU60" t="str">
            <v/>
          </cell>
          <cell r="AV60" t="str">
            <v/>
          </cell>
          <cell r="AW60" t="str">
            <v/>
          </cell>
          <cell r="AX60" t="str">
            <v/>
          </cell>
          <cell r="AY60" t="str">
            <v/>
          </cell>
          <cell r="AZ60" t="str">
            <v/>
          </cell>
          <cell r="BB60" t="str">
            <v>L</v>
          </cell>
          <cell r="BC60" t="str">
            <v>D</v>
          </cell>
        </row>
        <row r="61">
          <cell r="A61" t="str">
            <v>1,1-Dichloroethane</v>
          </cell>
          <cell r="B61">
            <v>98.96</v>
          </cell>
          <cell r="C61">
            <v>0.00431</v>
          </cell>
          <cell r="D61" t="str">
            <v>a</v>
          </cell>
          <cell r="E61">
            <v>30</v>
          </cell>
          <cell r="F61" t="str">
            <v>a</v>
          </cell>
          <cell r="G61">
            <v>0.18</v>
          </cell>
          <cell r="H61">
            <v>0.07817688212604203</v>
          </cell>
          <cell r="I61" t="str">
            <v>d</v>
          </cell>
          <cell r="J61">
            <v>8.524556218357971E-06</v>
          </cell>
          <cell r="K61" t="str">
            <v>d</v>
          </cell>
          <cell r="L61">
            <v>0.1791704946519062</v>
          </cell>
          <cell r="M61">
            <v>0.002314096903336536</v>
          </cell>
          <cell r="N61">
            <v>0</v>
          </cell>
          <cell r="O61" t="e">
            <v>#REF!</v>
          </cell>
          <cell r="P61">
            <v>0.1</v>
          </cell>
          <cell r="Q61" t="str">
            <v>b</v>
          </cell>
          <cell r="R61">
            <v>0.143</v>
          </cell>
          <cell r="S61" t="str">
            <v>c</v>
          </cell>
          <cell r="X61">
            <v>400</v>
          </cell>
          <cell r="Y61" t="str">
            <v>OSHA</v>
          </cell>
          <cell r="Z61">
            <v>1</v>
          </cell>
          <cell r="AA61">
            <v>0.1</v>
          </cell>
          <cell r="AB61">
            <v>1.79</v>
          </cell>
          <cell r="AC61" t="str">
            <v>a</v>
          </cell>
          <cell r="AD61">
            <v>0.0089</v>
          </cell>
          <cell r="AE61" t="str">
            <v>g</v>
          </cell>
          <cell r="AF61">
            <v>840</v>
          </cell>
          <cell r="AG61" t="str">
            <v>n</v>
          </cell>
          <cell r="AH61">
            <v>3000</v>
          </cell>
          <cell r="AI61" t="str">
            <v>n</v>
          </cell>
          <cell r="AJ61">
            <v>520</v>
          </cell>
          <cell r="AK61" t="str">
            <v>n</v>
          </cell>
          <cell r="AL61">
            <v>810</v>
          </cell>
          <cell r="AM61" t="str">
            <v>n</v>
          </cell>
          <cell r="AO61">
            <v>810</v>
          </cell>
          <cell r="AP61" t="str">
            <v>n</v>
          </cell>
          <cell r="AQ61">
            <v>520</v>
          </cell>
          <cell r="AR61" t="str">
            <v>n</v>
          </cell>
          <cell r="AS61">
            <v>200000</v>
          </cell>
          <cell r="AT61" t="str">
            <v>n</v>
          </cell>
          <cell r="AU61">
            <v>7800</v>
          </cell>
          <cell r="AV61" t="str">
            <v>n</v>
          </cell>
          <cell r="AW61">
            <v>980</v>
          </cell>
          <cell r="AX61" t="str">
            <v>e</v>
          </cell>
          <cell r="AY61">
            <v>11</v>
          </cell>
          <cell r="AZ61" t="str">
            <v>e</v>
          </cell>
          <cell r="BB61" t="str">
            <v>L</v>
          </cell>
          <cell r="BC61" t="str">
            <v>C</v>
          </cell>
        </row>
        <row r="62">
          <cell r="A62" t="str">
            <v>1,2-Dichloroethane</v>
          </cell>
          <cell r="B62">
            <v>99</v>
          </cell>
          <cell r="C62">
            <v>0.000978</v>
          </cell>
          <cell r="D62" t="str">
            <v>a</v>
          </cell>
          <cell r="E62">
            <v>14</v>
          </cell>
          <cell r="F62" t="str">
            <v>a</v>
          </cell>
          <cell r="G62">
            <v>0.084</v>
          </cell>
          <cell r="H62">
            <v>0.104</v>
          </cell>
          <cell r="I62" t="str">
            <v>c</v>
          </cell>
          <cell r="J62">
            <v>9.9E-06</v>
          </cell>
          <cell r="K62" t="str">
            <v>c</v>
          </cell>
          <cell r="L62">
            <v>0.04065632106022373</v>
          </cell>
          <cell r="M62">
            <v>0.0011430958747724702</v>
          </cell>
          <cell r="N62">
            <v>0</v>
          </cell>
          <cell r="O62" t="e">
            <v>#REF!</v>
          </cell>
          <cell r="R62">
            <v>0.00286</v>
          </cell>
          <cell r="S62" t="str">
            <v>e</v>
          </cell>
          <cell r="T62">
            <v>0.091</v>
          </cell>
          <cell r="U62" t="str">
            <v>a</v>
          </cell>
          <cell r="V62">
            <v>0.091</v>
          </cell>
          <cell r="W62" t="str">
            <v>a</v>
          </cell>
          <cell r="X62">
            <v>202.45398773006136</v>
          </cell>
          <cell r="Y62" t="str">
            <v>OSHA</v>
          </cell>
          <cell r="Z62">
            <v>1</v>
          </cell>
          <cell r="AA62">
            <v>0.1</v>
          </cell>
          <cell r="AB62">
            <v>1.48</v>
          </cell>
          <cell r="AC62" t="str">
            <v>a</v>
          </cell>
          <cell r="AD62">
            <v>0.0053</v>
          </cell>
          <cell r="AE62" t="str">
            <v>g</v>
          </cell>
          <cell r="AF62">
            <v>0.44</v>
          </cell>
          <cell r="AG62" t="str">
            <v>c</v>
          </cell>
          <cell r="AH62">
            <v>0.98</v>
          </cell>
          <cell r="AI62" t="str">
            <v>c</v>
          </cell>
          <cell r="AJ62">
            <v>0.074</v>
          </cell>
          <cell r="AK62" t="str">
            <v>c</v>
          </cell>
          <cell r="AL62">
            <v>0.12</v>
          </cell>
          <cell r="AM62" t="str">
            <v>c</v>
          </cell>
          <cell r="AO62">
            <v>0.12</v>
          </cell>
          <cell r="AP62" t="str">
            <v>c</v>
          </cell>
          <cell r="AQ62">
            <v>0.069</v>
          </cell>
          <cell r="AR62" t="str">
            <v>c</v>
          </cell>
          <cell r="AS62">
            <v>63</v>
          </cell>
          <cell r="AT62" t="str">
            <v>c</v>
          </cell>
          <cell r="AU62">
            <v>7</v>
          </cell>
          <cell r="AV62" t="str">
            <v>c</v>
          </cell>
          <cell r="AW62">
            <v>0.3</v>
          </cell>
          <cell r="AX62" t="str">
            <v>e</v>
          </cell>
          <cell r="AY62">
            <v>0.01</v>
          </cell>
          <cell r="AZ62" t="str">
            <v>e</v>
          </cell>
          <cell r="BA62">
            <v>0.005</v>
          </cell>
          <cell r="BB62" t="str">
            <v>F</v>
          </cell>
          <cell r="BC62" t="str">
            <v>B2</v>
          </cell>
        </row>
        <row r="63">
          <cell r="A63" t="str">
            <v>1,1-Dichloroethene</v>
          </cell>
          <cell r="B63">
            <v>97</v>
          </cell>
          <cell r="C63">
            <v>0.034</v>
          </cell>
          <cell r="D63" t="str">
            <v>a</v>
          </cell>
          <cell r="E63">
            <v>65</v>
          </cell>
          <cell r="F63" t="str">
            <v>a</v>
          </cell>
          <cell r="G63">
            <v>0.39</v>
          </cell>
          <cell r="H63">
            <v>0.07896276037331265</v>
          </cell>
          <cell r="I63" t="str">
            <v>d</v>
          </cell>
          <cell r="J63">
            <v>8.625593419574091E-06</v>
          </cell>
          <cell r="K63" t="str">
            <v>d</v>
          </cell>
          <cell r="L63">
            <v>1.413409934609005</v>
          </cell>
          <cell r="M63">
            <v>0.007666245915236188</v>
          </cell>
          <cell r="N63">
            <v>0</v>
          </cell>
          <cell r="O63" t="e">
            <v>#REF!</v>
          </cell>
          <cell r="P63">
            <v>0.009</v>
          </cell>
          <cell r="Q63" t="str">
            <v>a</v>
          </cell>
          <cell r="T63">
            <v>0.6</v>
          </cell>
          <cell r="U63" t="str">
            <v>a</v>
          </cell>
          <cell r="V63">
            <v>0.175</v>
          </cell>
          <cell r="W63" t="str">
            <v>a</v>
          </cell>
          <cell r="X63">
            <v>20</v>
          </cell>
          <cell r="Y63" t="str">
            <v>ACGIH</v>
          </cell>
          <cell r="Z63">
            <v>1</v>
          </cell>
          <cell r="AA63">
            <v>0.1</v>
          </cell>
          <cell r="AB63">
            <v>1.84</v>
          </cell>
          <cell r="AC63" t="str">
            <v>a</v>
          </cell>
          <cell r="AD63">
            <v>0.016</v>
          </cell>
          <cell r="AE63" t="str">
            <v>g</v>
          </cell>
          <cell r="AF63">
            <v>0.038</v>
          </cell>
          <cell r="AG63" t="str">
            <v>c</v>
          </cell>
          <cell r="AH63">
            <v>0.082</v>
          </cell>
          <cell r="AI63" t="str">
            <v>c</v>
          </cell>
          <cell r="AJ63">
            <v>0.038</v>
          </cell>
          <cell r="AK63" t="str">
            <v>c</v>
          </cell>
          <cell r="AL63">
            <v>0.046</v>
          </cell>
          <cell r="AM63" t="str">
            <v>c</v>
          </cell>
          <cell r="AO63">
            <v>0.044</v>
          </cell>
          <cell r="AP63" t="str">
            <v>c</v>
          </cell>
          <cell r="AQ63">
            <v>0.036</v>
          </cell>
          <cell r="AR63" t="str">
            <v>c</v>
          </cell>
          <cell r="AS63">
            <v>9.5</v>
          </cell>
          <cell r="AT63" t="str">
            <v>c</v>
          </cell>
          <cell r="AU63">
            <v>1.1</v>
          </cell>
          <cell r="AV63" t="str">
            <v>c</v>
          </cell>
          <cell r="AW63">
            <v>0.04</v>
          </cell>
          <cell r="AX63" t="str">
            <v>e</v>
          </cell>
          <cell r="AY63">
            <v>0.03</v>
          </cell>
          <cell r="AZ63" t="str">
            <v>e</v>
          </cell>
          <cell r="BA63">
            <v>0.007</v>
          </cell>
          <cell r="BB63" t="str">
            <v>F</v>
          </cell>
          <cell r="BC63" t="str">
            <v>C</v>
          </cell>
        </row>
        <row r="64">
          <cell r="A64" t="str">
            <v>1,2-Dichloroethene (Total)</v>
          </cell>
          <cell r="B64">
            <v>96.95</v>
          </cell>
          <cell r="C64">
            <v>0.00707</v>
          </cell>
          <cell r="D64" t="str">
            <v>a</v>
          </cell>
          <cell r="E64">
            <v>54</v>
          </cell>
          <cell r="F64" t="str">
            <v>a</v>
          </cell>
          <cell r="G64">
            <v>0.324</v>
          </cell>
          <cell r="H64">
            <v>0.07898311947133649</v>
          </cell>
          <cell r="I64" t="str">
            <v>d</v>
          </cell>
          <cell r="J64">
            <v>8.62821329384613E-06</v>
          </cell>
          <cell r="K64" t="str">
            <v>d</v>
          </cell>
          <cell r="L64">
            <v>0.2939061246378137</v>
          </cell>
          <cell r="M64">
            <v>0.0025102532303343267</v>
          </cell>
          <cell r="N64">
            <v>0</v>
          </cell>
          <cell r="O64" t="e">
            <v>#REF!</v>
          </cell>
          <cell r="P64">
            <v>0.009</v>
          </cell>
          <cell r="Q64" t="str">
            <v>b</v>
          </cell>
          <cell r="X64">
            <v>790</v>
          </cell>
          <cell r="Y64" t="str">
            <v>OSHA</v>
          </cell>
          <cell r="Z64">
            <v>1</v>
          </cell>
          <cell r="AA64">
            <v>0.1</v>
          </cell>
          <cell r="AD64">
            <v>0.01</v>
          </cell>
          <cell r="AE64" t="str">
            <v>g</v>
          </cell>
          <cell r="AF64">
            <v>75</v>
          </cell>
          <cell r="AG64" t="str">
            <v>n</v>
          </cell>
          <cell r="AH64">
            <v>270</v>
          </cell>
          <cell r="AI64" t="str">
            <v>n</v>
          </cell>
          <cell r="AJ64">
            <v>33</v>
          </cell>
          <cell r="AK64" t="str">
            <v>n</v>
          </cell>
          <cell r="AL64">
            <v>55</v>
          </cell>
          <cell r="AM64" t="str">
            <v>n</v>
          </cell>
          <cell r="AO64">
            <v>55</v>
          </cell>
          <cell r="AP64" t="str">
            <v>n</v>
          </cell>
          <cell r="AQ64">
            <v>33</v>
          </cell>
          <cell r="AR64" t="str">
            <v>n</v>
          </cell>
          <cell r="AS64">
            <v>18000</v>
          </cell>
          <cell r="AT64" t="str">
            <v>n</v>
          </cell>
          <cell r="AU64">
            <v>700</v>
          </cell>
          <cell r="AV64" t="str">
            <v>n</v>
          </cell>
          <cell r="AW64" t="str">
            <v/>
          </cell>
          <cell r="AX64" t="str">
            <v/>
          </cell>
          <cell r="AY64" t="str">
            <v/>
          </cell>
          <cell r="AZ64" t="str">
            <v/>
          </cell>
        </row>
        <row r="65">
          <cell r="A65" t="str">
            <v>cis-1,2-Dichloroethene</v>
          </cell>
          <cell r="B65">
            <v>96.95</v>
          </cell>
          <cell r="C65">
            <v>0.00758</v>
          </cell>
          <cell r="D65" t="str">
            <v>a</v>
          </cell>
          <cell r="E65">
            <v>49</v>
          </cell>
          <cell r="F65" t="str">
            <v>a</v>
          </cell>
          <cell r="G65">
            <v>0.294</v>
          </cell>
          <cell r="H65">
            <v>0.07898311947133649</v>
          </cell>
          <cell r="I65" t="str">
            <v>d</v>
          </cell>
          <cell r="J65">
            <v>8.62821329384613E-06</v>
          </cell>
          <cell r="K65" t="str">
            <v>d</v>
          </cell>
          <cell r="L65">
            <v>0.31510727365694874</v>
          </cell>
          <cell r="M65">
            <v>0.002846106544073307</v>
          </cell>
          <cell r="N65">
            <v>0</v>
          </cell>
          <cell r="O65" t="e">
            <v>#REF!</v>
          </cell>
          <cell r="P65">
            <v>0.01</v>
          </cell>
          <cell r="Q65" t="str">
            <v>b</v>
          </cell>
          <cell r="X65">
            <v>790</v>
          </cell>
          <cell r="Y65" t="str">
            <v>OSHA (total)</v>
          </cell>
          <cell r="Z65">
            <v>1</v>
          </cell>
          <cell r="AA65">
            <v>0.1</v>
          </cell>
          <cell r="AB65">
            <v>0.7</v>
          </cell>
          <cell r="AC65" t="str">
            <v>a</v>
          </cell>
          <cell r="AD65">
            <v>0.01</v>
          </cell>
          <cell r="AE65" t="str">
            <v>g</v>
          </cell>
          <cell r="AF65">
            <v>59</v>
          </cell>
          <cell r="AG65" t="str">
            <v>n</v>
          </cell>
          <cell r="AH65">
            <v>200</v>
          </cell>
          <cell r="AI65" t="str">
            <v>n</v>
          </cell>
          <cell r="AJ65">
            <v>37</v>
          </cell>
          <cell r="AK65" t="str">
            <v>n</v>
          </cell>
          <cell r="AL65">
            <v>61</v>
          </cell>
          <cell r="AM65" t="str">
            <v>n</v>
          </cell>
          <cell r="AO65">
            <v>61</v>
          </cell>
          <cell r="AP65" t="str">
            <v>n</v>
          </cell>
          <cell r="AQ65">
            <v>37</v>
          </cell>
          <cell r="AR65" t="str">
            <v>n</v>
          </cell>
          <cell r="AS65">
            <v>20000</v>
          </cell>
          <cell r="AT65" t="str">
            <v>n</v>
          </cell>
          <cell r="AU65">
            <v>780</v>
          </cell>
          <cell r="AV65" t="str">
            <v>n</v>
          </cell>
          <cell r="AW65">
            <v>1500</v>
          </cell>
          <cell r="AX65" t="str">
            <v>e</v>
          </cell>
          <cell r="AY65">
            <v>0.2</v>
          </cell>
          <cell r="AZ65" t="str">
            <v>e</v>
          </cell>
          <cell r="BA65">
            <v>0.07</v>
          </cell>
          <cell r="BB65" t="str">
            <v>F</v>
          </cell>
          <cell r="BC65" t="str">
            <v>D</v>
          </cell>
        </row>
        <row r="66">
          <cell r="A66" t="str">
            <v>trans-1,2-Dichloroethene</v>
          </cell>
          <cell r="B66">
            <v>96.95</v>
          </cell>
          <cell r="C66">
            <v>0.00656</v>
          </cell>
          <cell r="D66" t="str">
            <v>a</v>
          </cell>
          <cell r="E66">
            <v>59</v>
          </cell>
          <cell r="F66" t="str">
            <v>a</v>
          </cell>
          <cell r="G66">
            <v>0.354</v>
          </cell>
          <cell r="H66">
            <v>0.07898311947133649</v>
          </cell>
          <cell r="I66" t="str">
            <v>d</v>
          </cell>
          <cell r="J66">
            <v>8.62821329384613E-06</v>
          </cell>
          <cell r="K66" t="str">
            <v>d</v>
          </cell>
          <cell r="L66">
            <v>0.2727049756186786</v>
          </cell>
          <cell r="M66">
            <v>0.0022090458206655565</v>
          </cell>
          <cell r="N66">
            <v>0</v>
          </cell>
          <cell r="O66" t="e">
            <v>#REF!</v>
          </cell>
          <cell r="P66">
            <v>0.02</v>
          </cell>
          <cell r="Q66" t="str">
            <v>a</v>
          </cell>
          <cell r="X66">
            <v>790</v>
          </cell>
          <cell r="Y66" t="str">
            <v>OSHA (total)</v>
          </cell>
          <cell r="Z66">
            <v>1</v>
          </cell>
          <cell r="AA66">
            <v>0.1</v>
          </cell>
          <cell r="AB66">
            <v>0.48</v>
          </cell>
          <cell r="AC66" t="str">
            <v>a</v>
          </cell>
          <cell r="AD66">
            <v>0.01</v>
          </cell>
          <cell r="AE66" t="str">
            <v>g</v>
          </cell>
          <cell r="AF66">
            <v>170</v>
          </cell>
          <cell r="AG66" t="str">
            <v>n</v>
          </cell>
          <cell r="AH66">
            <v>600</v>
          </cell>
          <cell r="AI66" t="str">
            <v>n</v>
          </cell>
          <cell r="AJ66">
            <v>73</v>
          </cell>
          <cell r="AK66" t="str">
            <v>n</v>
          </cell>
          <cell r="AL66">
            <v>120</v>
          </cell>
          <cell r="AM66" t="str">
            <v>n</v>
          </cell>
          <cell r="AO66">
            <v>120</v>
          </cell>
          <cell r="AP66" t="str">
            <v>n</v>
          </cell>
          <cell r="AQ66">
            <v>73</v>
          </cell>
          <cell r="AR66" t="str">
            <v>n</v>
          </cell>
          <cell r="AS66">
            <v>41000</v>
          </cell>
          <cell r="AT66" t="str">
            <v>n</v>
          </cell>
          <cell r="AU66">
            <v>1600</v>
          </cell>
          <cell r="AV66" t="str">
            <v>n</v>
          </cell>
          <cell r="AW66">
            <v>3600</v>
          </cell>
          <cell r="AX66" t="str">
            <v>e</v>
          </cell>
          <cell r="AY66">
            <v>0.3</v>
          </cell>
          <cell r="AZ66" t="str">
            <v>e</v>
          </cell>
          <cell r="BA66">
            <v>0.1</v>
          </cell>
          <cell r="BB66" t="str">
            <v>F</v>
          </cell>
          <cell r="BC66" t="str">
            <v>D</v>
          </cell>
        </row>
        <row r="67">
          <cell r="A67" t="str">
            <v>2,4-Dichlorophenol</v>
          </cell>
          <cell r="B67">
            <v>163.01</v>
          </cell>
          <cell r="C67">
            <v>2.75E-06</v>
          </cell>
          <cell r="D67" t="str">
            <v>a</v>
          </cell>
          <cell r="E67">
            <v>380</v>
          </cell>
          <cell r="F67" t="str">
            <v>a</v>
          </cell>
          <cell r="G67">
            <v>2.2800000000000002</v>
          </cell>
          <cell r="H67">
            <v>0.06091174837011092</v>
          </cell>
          <cell r="I67" t="str">
            <v>d</v>
          </cell>
          <cell r="J67">
            <v>6.353358222340149E-06</v>
          </cell>
          <cell r="K67" t="str">
            <v>d</v>
          </cell>
          <cell r="L67">
            <v>0.00011431992118161069</v>
          </cell>
          <cell r="M67">
            <v>1.6875781870516913E-07</v>
          </cell>
          <cell r="N67">
            <v>0</v>
          </cell>
          <cell r="O67" t="e">
            <v>#REF!</v>
          </cell>
          <cell r="P67">
            <v>0.003</v>
          </cell>
          <cell r="Q67" t="str">
            <v>a</v>
          </cell>
          <cell r="Z67">
            <v>1</v>
          </cell>
          <cell r="AA67">
            <v>0.1</v>
          </cell>
          <cell r="AD67">
            <v>0.023</v>
          </cell>
          <cell r="AE67" t="str">
            <v>g</v>
          </cell>
          <cell r="AF67">
            <v>200</v>
          </cell>
          <cell r="AG67" t="str">
            <v>n</v>
          </cell>
          <cell r="AH67">
            <v>2000</v>
          </cell>
          <cell r="AI67" t="str">
            <v>n</v>
          </cell>
          <cell r="AJ67">
            <v>11</v>
          </cell>
          <cell r="AK67" t="str">
            <v>n</v>
          </cell>
          <cell r="AL67">
            <v>110</v>
          </cell>
          <cell r="AM67" t="str">
            <v>n</v>
          </cell>
          <cell r="AO67">
            <v>110</v>
          </cell>
          <cell r="AP67" t="str">
            <v>n</v>
          </cell>
          <cell r="AQ67">
            <v>11</v>
          </cell>
          <cell r="AR67" t="str">
            <v>n</v>
          </cell>
          <cell r="AS67">
            <v>6100</v>
          </cell>
          <cell r="AT67" t="str">
            <v>n</v>
          </cell>
          <cell r="AU67">
            <v>230</v>
          </cell>
          <cell r="AV67" t="str">
            <v>n</v>
          </cell>
          <cell r="AW67">
            <v>4800</v>
          </cell>
          <cell r="AX67" t="str">
            <v>s</v>
          </cell>
          <cell r="AY67">
            <v>0.5</v>
          </cell>
          <cell r="AZ67" t="str">
            <v>e</v>
          </cell>
          <cell r="BC67" t="str">
            <v>D</v>
          </cell>
        </row>
        <row r="68">
          <cell r="A68" t="str">
            <v>1,2-Dichloropropane</v>
          </cell>
          <cell r="B68">
            <v>113</v>
          </cell>
          <cell r="C68">
            <v>0.00231</v>
          </cell>
          <cell r="D68" t="str">
            <v>a</v>
          </cell>
          <cell r="E68">
            <v>51</v>
          </cell>
          <cell r="F68" t="str">
            <v>a</v>
          </cell>
          <cell r="G68">
            <v>0.306</v>
          </cell>
          <cell r="H68">
            <v>0.0782</v>
          </cell>
          <cell r="I68" t="str">
            <v>c</v>
          </cell>
          <cell r="J68">
            <v>8.73E-06</v>
          </cell>
          <cell r="K68" t="str">
            <v>c</v>
          </cell>
          <cell r="L68">
            <v>0.09602873379255299</v>
          </cell>
          <cell r="M68">
            <v>0.0009173749135968977</v>
          </cell>
          <cell r="N68">
            <v>0</v>
          </cell>
          <cell r="O68" t="e">
            <v>#REF!</v>
          </cell>
          <cell r="R68">
            <v>0.00114</v>
          </cell>
          <cell r="S68" t="str">
            <v>a</v>
          </cell>
          <cell r="T68">
            <v>0.068</v>
          </cell>
          <cell r="U68" t="str">
            <v>b</v>
          </cell>
          <cell r="X68">
            <v>7000</v>
          </cell>
          <cell r="Y68" t="str">
            <v>OSHA</v>
          </cell>
          <cell r="Z68">
            <v>1</v>
          </cell>
          <cell r="AA68">
            <v>0.1</v>
          </cell>
          <cell r="AB68">
            <v>2</v>
          </cell>
          <cell r="AC68" t="str">
            <v>a</v>
          </cell>
          <cell r="AD68">
            <v>0.01</v>
          </cell>
          <cell r="AE68" t="str">
            <v>g</v>
          </cell>
          <cell r="AF68">
            <v>0.68</v>
          </cell>
          <cell r="AG68" t="str">
            <v>c</v>
          </cell>
          <cell r="AH68">
            <v>1.5</v>
          </cell>
          <cell r="AI68" t="str">
            <v>c</v>
          </cell>
          <cell r="AJ68">
            <v>0.099</v>
          </cell>
          <cell r="AK68" t="str">
            <v>c</v>
          </cell>
          <cell r="AL68">
            <v>0.16</v>
          </cell>
          <cell r="AM68" t="str">
            <v>c</v>
          </cell>
          <cell r="AO68">
            <v>0.16</v>
          </cell>
          <cell r="AP68" t="str">
            <v>c</v>
          </cell>
          <cell r="AQ68">
            <v>0.092</v>
          </cell>
          <cell r="AR68" t="str">
            <v>c</v>
          </cell>
          <cell r="AS68">
            <v>84</v>
          </cell>
          <cell r="AT68" t="str">
            <v>c</v>
          </cell>
          <cell r="AU68">
            <v>9.4</v>
          </cell>
          <cell r="AV68" t="str">
            <v>c</v>
          </cell>
          <cell r="AW68">
            <v>11</v>
          </cell>
          <cell r="AX68" t="str">
            <v>e</v>
          </cell>
          <cell r="AY68">
            <v>0.02</v>
          </cell>
          <cell r="AZ68" t="str">
            <v>e</v>
          </cell>
          <cell r="BA68">
            <v>0.005</v>
          </cell>
          <cell r="BB68" t="str">
            <v>F</v>
          </cell>
          <cell r="BC68" t="str">
            <v>B2</v>
          </cell>
        </row>
        <row r="69">
          <cell r="A69" t="str">
            <v>Dieldrin</v>
          </cell>
          <cell r="B69">
            <v>381</v>
          </cell>
          <cell r="C69">
            <v>4.58E-07</v>
          </cell>
          <cell r="D69" t="str">
            <v>a</v>
          </cell>
          <cell r="E69">
            <v>1700</v>
          </cell>
          <cell r="F69" t="str">
            <v>a</v>
          </cell>
          <cell r="G69">
            <v>10.200000000000001</v>
          </cell>
          <cell r="H69">
            <v>0.039842419262682977</v>
          </cell>
          <cell r="I69" t="str">
            <v>d</v>
          </cell>
          <cell r="J69">
            <v>3.8532991260304555E-06</v>
          </cell>
          <cell r="K69" t="str">
            <v>d</v>
          </cell>
          <cell r="L69">
            <v>1.903946323679189E-05</v>
          </cell>
          <cell r="M69">
            <v>6.23236635362278E-09</v>
          </cell>
          <cell r="N69">
            <v>0</v>
          </cell>
          <cell r="O69" t="e">
            <v>#REF!</v>
          </cell>
          <cell r="P69">
            <v>5E-05</v>
          </cell>
          <cell r="Q69" t="str">
            <v>a</v>
          </cell>
          <cell r="T69">
            <v>16</v>
          </cell>
          <cell r="U69" t="str">
            <v>a</v>
          </cell>
          <cell r="V69">
            <v>16.1</v>
          </cell>
          <cell r="W69" t="str">
            <v>a</v>
          </cell>
          <cell r="X69">
            <v>0.25</v>
          </cell>
          <cell r="Y69" t="str">
            <v>OSHA</v>
          </cell>
          <cell r="Z69">
            <v>1</v>
          </cell>
          <cell r="AA69">
            <v>0.1</v>
          </cell>
          <cell r="AB69">
            <v>3.5</v>
          </cell>
          <cell r="AC69" t="str">
            <v>a</v>
          </cell>
          <cell r="AD69">
            <v>0.016</v>
          </cell>
          <cell r="AE69" t="str">
            <v>g</v>
          </cell>
          <cell r="AO69">
            <v>0.0042</v>
          </cell>
          <cell r="AP69" t="str">
            <v>c</v>
          </cell>
          <cell r="AQ69">
            <v>0.00039</v>
          </cell>
          <cell r="AR69" t="str">
            <v>c</v>
          </cell>
          <cell r="AS69">
            <v>0.36</v>
          </cell>
          <cell r="AT69" t="str">
            <v>c</v>
          </cell>
          <cell r="AU69">
            <v>0.04</v>
          </cell>
          <cell r="AV69" t="str">
            <v>c</v>
          </cell>
          <cell r="AW69">
            <v>2</v>
          </cell>
          <cell r="AX69" t="str">
            <v>e</v>
          </cell>
          <cell r="AY69">
            <v>0.001</v>
          </cell>
          <cell r="AZ69" t="str">
            <v>e</v>
          </cell>
          <cell r="BC69" t="str">
            <v>B2</v>
          </cell>
        </row>
        <row r="70">
          <cell r="A70" t="str">
            <v>Diethyl phthalate</v>
          </cell>
          <cell r="B70">
            <v>222</v>
          </cell>
          <cell r="C70">
            <v>1.14E-06</v>
          </cell>
          <cell r="D70" t="str">
            <v>a</v>
          </cell>
          <cell r="E70">
            <v>142</v>
          </cell>
          <cell r="F70" t="str">
            <v>a</v>
          </cell>
          <cell r="G70">
            <v>0.852</v>
          </cell>
          <cell r="H70">
            <v>0.05219533650771065</v>
          </cell>
          <cell r="I70" t="str">
            <v>d</v>
          </cell>
          <cell r="J70">
            <v>5.296581175741957E-06</v>
          </cell>
          <cell r="K70" t="str">
            <v>d</v>
          </cell>
          <cell r="L70">
            <v>4.7390803689831346E-05</v>
          </cell>
          <cell r="M70">
            <v>1.7051152973634747E-07</v>
          </cell>
          <cell r="N70">
            <v>0</v>
          </cell>
          <cell r="O70" t="e">
            <v>#REF!</v>
          </cell>
          <cell r="P70">
            <v>0.8</v>
          </cell>
          <cell r="Q70" t="str">
            <v>a</v>
          </cell>
          <cell r="X70">
            <v>5</v>
          </cell>
          <cell r="Y70" t="str">
            <v>ACGIH</v>
          </cell>
          <cell r="Z70">
            <v>1</v>
          </cell>
          <cell r="AA70">
            <v>0.1</v>
          </cell>
          <cell r="AB70">
            <v>2.5</v>
          </cell>
          <cell r="AC70" t="str">
            <v>a</v>
          </cell>
          <cell r="AD70">
            <v>0.0048</v>
          </cell>
          <cell r="AE70" t="str">
            <v>g</v>
          </cell>
          <cell r="AF70">
            <v>52000</v>
          </cell>
          <cell r="AG70" t="str">
            <v>n</v>
          </cell>
          <cell r="AH70">
            <v>100000</v>
          </cell>
          <cell r="AI70" t="str">
            <v>m</v>
          </cell>
          <cell r="AJ70">
            <v>2900</v>
          </cell>
          <cell r="AK70" t="str">
            <v>n</v>
          </cell>
          <cell r="AL70">
            <v>29000</v>
          </cell>
          <cell r="AM70" t="str">
            <v>n</v>
          </cell>
          <cell r="AO70">
            <v>29000</v>
          </cell>
          <cell r="AP70" t="str">
            <v>n</v>
          </cell>
          <cell r="AQ70">
            <v>2900</v>
          </cell>
          <cell r="AR70" t="str">
            <v>n</v>
          </cell>
          <cell r="AS70">
            <v>1000000</v>
          </cell>
          <cell r="AT70" t="str">
            <v>n</v>
          </cell>
          <cell r="AU70">
            <v>63000</v>
          </cell>
          <cell r="AV70" t="str">
            <v>n</v>
          </cell>
          <cell r="AW70">
            <v>520</v>
          </cell>
          <cell r="AX70" t="str">
            <v>e</v>
          </cell>
          <cell r="AY70">
            <v>110</v>
          </cell>
          <cell r="AZ70" t="str">
            <v>e</v>
          </cell>
          <cell r="BC70" t="str">
            <v>D</v>
          </cell>
        </row>
        <row r="71">
          <cell r="A71" t="str">
            <v>2,4-Dimethylphenol</v>
          </cell>
          <cell r="B71">
            <v>122.16</v>
          </cell>
          <cell r="C71">
            <v>6.55E-06</v>
          </cell>
          <cell r="E71">
            <v>117.5</v>
          </cell>
          <cell r="G71">
            <v>0.705</v>
          </cell>
          <cell r="H71">
            <v>0.07036289133308693</v>
          </cell>
          <cell r="I71" t="str">
            <v>d</v>
          </cell>
          <cell r="J71">
            <v>7.530023637238673E-06</v>
          </cell>
          <cell r="K71" t="str">
            <v>d</v>
          </cell>
          <cell r="L71">
            <v>0.00027228926681438184</v>
          </cell>
          <cell r="M71">
            <v>1.2927751080952205E-06</v>
          </cell>
          <cell r="N71">
            <v>0</v>
          </cell>
          <cell r="O71" t="e">
            <v>#REF!</v>
          </cell>
          <cell r="P71">
            <v>0.02</v>
          </cell>
          <cell r="Q71" t="str">
            <v>a</v>
          </cell>
          <cell r="Z71">
            <v>1</v>
          </cell>
          <cell r="AA71">
            <v>0.1</v>
          </cell>
          <cell r="AD71">
            <v>0.015</v>
          </cell>
          <cell r="AE71" t="str">
            <v>g</v>
          </cell>
          <cell r="AF71">
            <v>1300</v>
          </cell>
          <cell r="AG71" t="str">
            <v>n</v>
          </cell>
          <cell r="AH71">
            <v>14000</v>
          </cell>
          <cell r="AI71" t="str">
            <v>n</v>
          </cell>
          <cell r="AJ71">
            <v>73</v>
          </cell>
          <cell r="AK71" t="str">
            <v>n</v>
          </cell>
          <cell r="AL71">
            <v>730</v>
          </cell>
          <cell r="AM71" t="str">
            <v>n</v>
          </cell>
          <cell r="AO71">
            <v>730</v>
          </cell>
          <cell r="AP71" t="str">
            <v>n</v>
          </cell>
          <cell r="AQ71">
            <v>73</v>
          </cell>
          <cell r="AR71" t="str">
            <v>n</v>
          </cell>
          <cell r="AS71">
            <v>41000</v>
          </cell>
          <cell r="AT71" t="str">
            <v>n</v>
          </cell>
          <cell r="AU71">
            <v>1600</v>
          </cell>
          <cell r="AV71" t="str">
            <v>n</v>
          </cell>
          <cell r="AW71">
            <v>5400</v>
          </cell>
          <cell r="AX71" t="str">
            <v>s</v>
          </cell>
          <cell r="AY71">
            <v>3</v>
          </cell>
          <cell r="AZ71" t="str">
            <v>e</v>
          </cell>
        </row>
        <row r="72">
          <cell r="A72" t="str">
            <v>Dimethylphthalate</v>
          </cell>
          <cell r="B72">
            <v>194.2</v>
          </cell>
          <cell r="C72">
            <v>2.15E-06</v>
          </cell>
          <cell r="D72" t="str">
            <v>c</v>
          </cell>
          <cell r="E72">
            <v>42.66</v>
          </cell>
          <cell r="F72" t="str">
            <v>b</v>
          </cell>
          <cell r="G72">
            <v>0.25595999999999997</v>
          </cell>
          <cell r="H72">
            <v>0.0568</v>
          </cell>
          <cell r="I72" t="str">
            <v>c</v>
          </cell>
          <cell r="J72">
            <v>6.29E-06</v>
          </cell>
          <cell r="K72" t="str">
            <v>c</v>
          </cell>
          <cell r="L72">
            <v>8.937739292380473E-05</v>
          </cell>
          <cell r="M72">
            <v>8.526930130756794E-07</v>
          </cell>
          <cell r="N72">
            <v>0</v>
          </cell>
          <cell r="O72" t="e">
            <v>#REF!</v>
          </cell>
          <cell r="P72">
            <v>10</v>
          </cell>
          <cell r="Q72" t="str">
            <v>b</v>
          </cell>
          <cell r="X72">
            <v>5</v>
          </cell>
          <cell r="Y72" t="str">
            <v>OSHA</v>
          </cell>
          <cell r="Z72">
            <v>1</v>
          </cell>
          <cell r="AA72">
            <v>0.1</v>
          </cell>
          <cell r="AD72">
            <v>0.0016</v>
          </cell>
          <cell r="AE72" t="str">
            <v>g</v>
          </cell>
          <cell r="AF72">
            <v>100000</v>
          </cell>
          <cell r="AG72" t="str">
            <v>m</v>
          </cell>
          <cell r="AH72">
            <v>100000</v>
          </cell>
          <cell r="AI72" t="str">
            <v>m</v>
          </cell>
          <cell r="AJ72">
            <v>37000</v>
          </cell>
          <cell r="AK72" t="str">
            <v>n</v>
          </cell>
          <cell r="AL72">
            <v>370000</v>
          </cell>
          <cell r="AM72" t="str">
            <v>n</v>
          </cell>
          <cell r="AO72">
            <v>370000</v>
          </cell>
          <cell r="AP72" t="str">
            <v>n</v>
          </cell>
          <cell r="AQ72">
            <v>37000</v>
          </cell>
          <cell r="AR72" t="str">
            <v>n</v>
          </cell>
          <cell r="AS72">
            <v>1000000</v>
          </cell>
          <cell r="AT72" t="str">
            <v>n</v>
          </cell>
          <cell r="AU72">
            <v>780000</v>
          </cell>
          <cell r="AV72" t="str">
            <v>n</v>
          </cell>
          <cell r="AW72">
            <v>1600</v>
          </cell>
          <cell r="AX72" t="str">
            <v>e</v>
          </cell>
          <cell r="AY72">
            <v>1200</v>
          </cell>
          <cell r="AZ72" t="str">
            <v>e</v>
          </cell>
          <cell r="BC72" t="str">
            <v>D</v>
          </cell>
        </row>
        <row r="73">
          <cell r="A73" t="str">
            <v>2,6-Dinitrotoluene</v>
          </cell>
          <cell r="B73">
            <v>182</v>
          </cell>
          <cell r="C73">
            <v>3.27E-06</v>
          </cell>
          <cell r="D73" t="str">
            <v>a</v>
          </cell>
          <cell r="E73">
            <v>92</v>
          </cell>
          <cell r="F73" t="str">
            <v>a</v>
          </cell>
          <cell r="G73">
            <v>0.552</v>
          </cell>
          <cell r="H73">
            <v>0.05764644037503172</v>
          </cell>
          <cell r="I73" t="str">
            <v>d</v>
          </cell>
          <cell r="J73">
            <v>5.954091262877846E-06</v>
          </cell>
          <cell r="K73" t="str">
            <v>d</v>
          </cell>
          <cell r="L73">
            <v>0.00013593677900504254</v>
          </cell>
          <cell r="M73">
            <v>6.813568621387235E-07</v>
          </cell>
          <cell r="N73">
            <v>0</v>
          </cell>
          <cell r="O73" t="e">
            <v>#REF!</v>
          </cell>
          <cell r="P73">
            <v>0.001</v>
          </cell>
          <cell r="Q73" t="str">
            <v>b</v>
          </cell>
          <cell r="X73">
            <v>1.5</v>
          </cell>
          <cell r="Y73" t="str">
            <v>OSHA</v>
          </cell>
          <cell r="Z73">
            <v>1</v>
          </cell>
          <cell r="AA73">
            <v>0.1</v>
          </cell>
          <cell r="AB73">
            <v>2</v>
          </cell>
          <cell r="AC73" t="str">
            <v>a</v>
          </cell>
          <cell r="AD73">
            <v>0.0025</v>
          </cell>
          <cell r="AE73" t="str">
            <v>g</v>
          </cell>
          <cell r="AF73">
            <v>65</v>
          </cell>
          <cell r="AG73" t="str">
            <v>n</v>
          </cell>
          <cell r="AH73">
            <v>680</v>
          </cell>
          <cell r="AI73" t="str">
            <v>n</v>
          </cell>
          <cell r="AJ73">
            <v>3.7</v>
          </cell>
          <cell r="AK73" t="str">
            <v>n</v>
          </cell>
          <cell r="AL73">
            <v>37</v>
          </cell>
          <cell r="AM73" t="str">
            <v>n</v>
          </cell>
          <cell r="AO73">
            <v>37</v>
          </cell>
          <cell r="AP73" t="str">
            <v>n</v>
          </cell>
          <cell r="AQ73">
            <v>3.7</v>
          </cell>
          <cell r="AR73" t="str">
            <v>n</v>
          </cell>
          <cell r="AS73">
            <v>2000</v>
          </cell>
          <cell r="AT73" t="str">
            <v>n</v>
          </cell>
          <cell r="AU73">
            <v>78</v>
          </cell>
          <cell r="AV73" t="str">
            <v>n</v>
          </cell>
          <cell r="AW73">
            <v>370</v>
          </cell>
          <cell r="AX73" t="str">
            <v>s</v>
          </cell>
          <cell r="AY73">
            <v>0.1</v>
          </cell>
          <cell r="AZ73" t="str">
            <v>e</v>
          </cell>
          <cell r="BB73" t="str">
            <v>L</v>
          </cell>
          <cell r="BC73" t="str">
            <v>B2</v>
          </cell>
        </row>
        <row r="74">
          <cell r="A74" t="str">
            <v>1,4-Dioxane</v>
          </cell>
          <cell r="B74">
            <v>88</v>
          </cell>
          <cell r="C74">
            <v>1.07E-05</v>
          </cell>
          <cell r="D74" t="str">
            <v>a</v>
          </cell>
          <cell r="E74">
            <v>3.5</v>
          </cell>
          <cell r="F74" t="str">
            <v>a</v>
          </cell>
          <cell r="G74">
            <v>0.021</v>
          </cell>
          <cell r="H74">
            <v>0.229</v>
          </cell>
          <cell r="I74" t="str">
            <v>c</v>
          </cell>
          <cell r="J74">
            <v>1.02E-05</v>
          </cell>
          <cell r="K74" t="str">
            <v>c</v>
          </cell>
          <cell r="L74">
            <v>0.00044480842059753975</v>
          </cell>
          <cell r="M74">
            <v>4.410492129655344E-05</v>
          </cell>
          <cell r="N74">
            <v>0</v>
          </cell>
          <cell r="O74" t="e">
            <v>#REF!</v>
          </cell>
          <cell r="T74">
            <v>0.011</v>
          </cell>
          <cell r="U74" t="str">
            <v>a</v>
          </cell>
          <cell r="X74">
            <v>360</v>
          </cell>
          <cell r="Y74" t="str">
            <v>OSHA</v>
          </cell>
          <cell r="Z74">
            <v>1</v>
          </cell>
          <cell r="AA74">
            <v>0.1</v>
          </cell>
          <cell r="AB74">
            <v>0.01</v>
          </cell>
          <cell r="AC74" t="str">
            <v>a</v>
          </cell>
          <cell r="AD74">
            <v>0.00036</v>
          </cell>
          <cell r="AE74" t="str">
            <v>g</v>
          </cell>
          <cell r="AF74">
            <v>14</v>
          </cell>
          <cell r="AG74" t="str">
            <v>c</v>
          </cell>
          <cell r="AH74">
            <v>37</v>
          </cell>
          <cell r="AI74" t="str">
            <v>c</v>
          </cell>
          <cell r="AJ74">
            <v>0.61</v>
          </cell>
          <cell r="AK74" t="str">
            <v>c</v>
          </cell>
          <cell r="AL74">
            <v>1</v>
          </cell>
          <cell r="AM74" t="str">
            <v>c</v>
          </cell>
          <cell r="AO74">
            <v>6.1</v>
          </cell>
          <cell r="AP74" t="str">
            <v>c</v>
          </cell>
          <cell r="AQ74">
            <v>0.57</v>
          </cell>
          <cell r="AR74" t="str">
            <v>c</v>
          </cell>
          <cell r="AS74">
            <v>520</v>
          </cell>
          <cell r="AT74" t="str">
            <v>c</v>
          </cell>
          <cell r="AU74">
            <v>58</v>
          </cell>
          <cell r="AV74" t="str">
            <v>c</v>
          </cell>
          <cell r="BC74" t="str">
            <v>B2</v>
          </cell>
        </row>
        <row r="75">
          <cell r="A75" t="str">
            <v>Endosulfan I</v>
          </cell>
          <cell r="B75">
            <v>406.92</v>
          </cell>
          <cell r="C75">
            <v>0.000101</v>
          </cell>
          <cell r="D75" t="str">
            <v>b</v>
          </cell>
          <cell r="E75">
            <v>3548.13</v>
          </cell>
          <cell r="F75" t="str">
            <v>b</v>
          </cell>
          <cell r="G75">
            <v>21.288780000000003</v>
          </cell>
          <cell r="H75">
            <v>0.03855259989692709</v>
          </cell>
          <cell r="I75" t="str">
            <v>d</v>
          </cell>
          <cell r="J75">
            <v>3.706779158716676E-06</v>
          </cell>
          <cell r="K75" t="str">
            <v>d</v>
          </cell>
          <cell r="L75">
            <v>0.004198658923397339</v>
          </cell>
          <cell r="M75">
            <v>3.9297747900822525E-07</v>
          </cell>
          <cell r="N75">
            <v>0</v>
          </cell>
          <cell r="O75" t="e">
            <v>#REF!</v>
          </cell>
          <cell r="P75">
            <v>0.006</v>
          </cell>
          <cell r="Q75" t="str">
            <v>a</v>
          </cell>
          <cell r="X75">
            <v>0.1</v>
          </cell>
          <cell r="Y75" t="str">
            <v>OSHA</v>
          </cell>
          <cell r="Z75">
            <v>1</v>
          </cell>
          <cell r="AA75">
            <v>0.1</v>
          </cell>
          <cell r="AO75">
            <v>220</v>
          </cell>
          <cell r="AP75" t="str">
            <v>n</v>
          </cell>
          <cell r="AQ75">
            <v>22</v>
          </cell>
          <cell r="AR75" t="str">
            <v>n</v>
          </cell>
          <cell r="AS75">
            <v>12000</v>
          </cell>
          <cell r="AT75" t="str">
            <v>n</v>
          </cell>
          <cell r="AU75">
            <v>470</v>
          </cell>
          <cell r="AV75" t="str">
            <v>n</v>
          </cell>
          <cell r="AW75">
            <v>1</v>
          </cell>
          <cell r="AX75" t="str">
            <v>s</v>
          </cell>
          <cell r="AY75">
            <v>3</v>
          </cell>
          <cell r="AZ75" t="str">
            <v>e</v>
          </cell>
        </row>
        <row r="76">
          <cell r="A76" t="str">
            <v>Endosulfan II</v>
          </cell>
          <cell r="B76">
            <v>406.92</v>
          </cell>
          <cell r="C76">
            <v>1.91E-05</v>
          </cell>
          <cell r="D76" t="str">
            <v>b</v>
          </cell>
          <cell r="E76">
            <v>2344.23</v>
          </cell>
          <cell r="F76" t="str">
            <v>b</v>
          </cell>
          <cell r="G76">
            <v>14.065380000000001</v>
          </cell>
          <cell r="H76">
            <v>0.03855259989692709</v>
          </cell>
          <cell r="I76" t="str">
            <v>d</v>
          </cell>
          <cell r="J76">
            <v>3.706779158716676E-06</v>
          </cell>
          <cell r="K76" t="str">
            <v>d</v>
          </cell>
          <cell r="L76">
            <v>0.0007940038162068234</v>
          </cell>
          <cell r="M76">
            <v>1.1358639847704061E-07</v>
          </cell>
          <cell r="N76">
            <v>0</v>
          </cell>
          <cell r="O76" t="e">
            <v>#REF!</v>
          </cell>
          <cell r="P76">
            <v>0.006</v>
          </cell>
          <cell r="Q76" t="str">
            <v>a</v>
          </cell>
          <cell r="X76">
            <v>0.1</v>
          </cell>
          <cell r="Y76" t="str">
            <v>OSHA</v>
          </cell>
          <cell r="Z76">
            <v>1</v>
          </cell>
          <cell r="AA76">
            <v>0.1</v>
          </cell>
          <cell r="AO76">
            <v>220</v>
          </cell>
          <cell r="AP76" t="str">
            <v>n</v>
          </cell>
          <cell r="AQ76">
            <v>22</v>
          </cell>
          <cell r="AR76" t="str">
            <v>n</v>
          </cell>
          <cell r="AS76">
            <v>12000</v>
          </cell>
          <cell r="AT76" t="str">
            <v>n</v>
          </cell>
          <cell r="AU76">
            <v>470</v>
          </cell>
          <cell r="AV76" t="str">
            <v>n</v>
          </cell>
          <cell r="AW76">
            <v>1</v>
          </cell>
          <cell r="AX76" t="str">
            <v>s</v>
          </cell>
          <cell r="AY76">
            <v>3</v>
          </cell>
          <cell r="AZ76" t="str">
            <v>e</v>
          </cell>
        </row>
        <row r="77">
          <cell r="A77" t="str">
            <v>Endrin</v>
          </cell>
          <cell r="B77">
            <v>380.92</v>
          </cell>
          <cell r="C77">
            <v>5E-07</v>
          </cell>
          <cell r="D77" t="str">
            <v>b</v>
          </cell>
          <cell r="E77">
            <v>8317.64</v>
          </cell>
          <cell r="F77" t="str">
            <v>b</v>
          </cell>
          <cell r="G77">
            <v>49.90584</v>
          </cell>
          <cell r="H77">
            <v>0.039846602852683766</v>
          </cell>
          <cell r="I77" t="str">
            <v>d</v>
          </cell>
          <cell r="J77">
            <v>3.8537757605452686E-06</v>
          </cell>
          <cell r="K77" t="str">
            <v>d</v>
          </cell>
          <cell r="L77">
            <v>2.0785440214838308E-05</v>
          </cell>
          <cell r="M77">
            <v>1.3559020836968408E-09</v>
          </cell>
          <cell r="N77">
            <v>0</v>
          </cell>
          <cell r="O77" t="e">
            <v>#REF!</v>
          </cell>
          <cell r="P77">
            <v>0.0003</v>
          </cell>
          <cell r="Q77" t="str">
            <v>a</v>
          </cell>
          <cell r="X77">
            <v>0.1</v>
          </cell>
          <cell r="Y77" t="str">
            <v>OSHA</v>
          </cell>
          <cell r="Z77">
            <v>1</v>
          </cell>
          <cell r="AA77">
            <v>0.1</v>
          </cell>
          <cell r="AD77">
            <v>0.016</v>
          </cell>
          <cell r="AE77" t="str">
            <v>g</v>
          </cell>
          <cell r="AO77">
            <v>11</v>
          </cell>
          <cell r="AP77" t="str">
            <v>n</v>
          </cell>
          <cell r="AQ77">
            <v>1.1</v>
          </cell>
          <cell r="AR77" t="str">
            <v>n</v>
          </cell>
          <cell r="AS77">
            <v>610</v>
          </cell>
          <cell r="AT77" t="str">
            <v>n</v>
          </cell>
          <cell r="AU77">
            <v>23</v>
          </cell>
          <cell r="AV77" t="str">
            <v>n</v>
          </cell>
          <cell r="AW77">
            <v>16</v>
          </cell>
          <cell r="AX77" t="str">
            <v>s</v>
          </cell>
          <cell r="AY77">
            <v>0.4</v>
          </cell>
          <cell r="AZ77" t="str">
            <v>e</v>
          </cell>
          <cell r="BA77">
            <v>0.002</v>
          </cell>
          <cell r="BB77" t="str">
            <v>F</v>
          </cell>
          <cell r="BC77" t="str">
            <v>D</v>
          </cell>
        </row>
        <row r="78">
          <cell r="A78" t="str">
            <v>Ethylbenzene</v>
          </cell>
          <cell r="B78">
            <v>106.2</v>
          </cell>
          <cell r="C78">
            <v>0.00643</v>
          </cell>
          <cell r="D78" t="str">
            <v>a</v>
          </cell>
          <cell r="E78">
            <v>1100</v>
          </cell>
          <cell r="F78" t="str">
            <v>a</v>
          </cell>
          <cell r="G78">
            <v>6.6000000000000005</v>
          </cell>
          <cell r="H78">
            <v>0.075</v>
          </cell>
          <cell r="I78" t="str">
            <v>c</v>
          </cell>
          <cell r="J78">
            <v>7.8E-06</v>
          </cell>
          <cell r="K78" t="str">
            <v>c</v>
          </cell>
          <cell r="L78">
            <v>0.26730076116282064</v>
          </cell>
          <cell r="M78">
            <v>0.00015379801644282653</v>
          </cell>
          <cell r="N78">
            <v>0</v>
          </cell>
          <cell r="O78" t="e">
            <v>#REF!</v>
          </cell>
          <cell r="P78">
            <v>0.1</v>
          </cell>
          <cell r="Q78" t="str">
            <v>a</v>
          </cell>
          <cell r="R78">
            <v>0.29</v>
          </cell>
          <cell r="S78" t="str">
            <v>a</v>
          </cell>
          <cell r="X78">
            <v>435</v>
          </cell>
          <cell r="Y78" t="str">
            <v>OSHA</v>
          </cell>
          <cell r="Z78">
            <v>1</v>
          </cell>
          <cell r="AA78">
            <v>0.1</v>
          </cell>
          <cell r="AB78">
            <v>3.15</v>
          </cell>
          <cell r="AC78" t="str">
            <v>a</v>
          </cell>
          <cell r="AD78">
            <v>0.074</v>
          </cell>
          <cell r="AE78" t="str">
            <v>g</v>
          </cell>
          <cell r="AF78">
            <v>690</v>
          </cell>
          <cell r="AG78" t="str">
            <v>s</v>
          </cell>
          <cell r="AH78">
            <v>690</v>
          </cell>
          <cell r="AI78" t="str">
            <v>s</v>
          </cell>
          <cell r="AJ78">
            <v>1100</v>
          </cell>
          <cell r="AK78" t="str">
            <v>n</v>
          </cell>
          <cell r="AL78">
            <v>1300</v>
          </cell>
          <cell r="AM78" t="str">
            <v>n</v>
          </cell>
          <cell r="AO78">
            <v>1300</v>
          </cell>
          <cell r="AP78" t="str">
            <v>n</v>
          </cell>
          <cell r="AQ78">
            <v>1000</v>
          </cell>
          <cell r="AR78" t="str">
            <v>n</v>
          </cell>
          <cell r="AS78">
            <v>200000</v>
          </cell>
          <cell r="AT78" t="str">
            <v>n</v>
          </cell>
          <cell r="AU78">
            <v>7800</v>
          </cell>
          <cell r="AV78" t="str">
            <v>n</v>
          </cell>
          <cell r="AW78">
            <v>260</v>
          </cell>
          <cell r="AX78" t="str">
            <v>e</v>
          </cell>
          <cell r="AY78">
            <v>5</v>
          </cell>
          <cell r="AZ78" t="str">
            <v>e</v>
          </cell>
          <cell r="BA78">
            <v>0.7</v>
          </cell>
          <cell r="BB78" t="str">
            <v>F</v>
          </cell>
          <cell r="BC78" t="str">
            <v>D</v>
          </cell>
        </row>
        <row r="79">
          <cell r="A79" t="str">
            <v>Ethylene Dibromide</v>
          </cell>
          <cell r="B79">
            <v>188</v>
          </cell>
          <cell r="C79">
            <v>0.000673</v>
          </cell>
          <cell r="D79" t="str">
            <v>a</v>
          </cell>
          <cell r="E79">
            <v>44</v>
          </cell>
          <cell r="F79" t="str">
            <v>a</v>
          </cell>
          <cell r="G79">
            <v>0.264</v>
          </cell>
          <cell r="H79">
            <v>0.05671909131102979</v>
          </cell>
          <cell r="I79" t="str">
            <v>d</v>
          </cell>
          <cell r="J79">
            <v>5.841421723704213E-06</v>
          </cell>
          <cell r="K79" t="str">
            <v>d</v>
          </cell>
          <cell r="L79">
            <v>0.027977202529172362</v>
          </cell>
          <cell r="M79">
            <v>0.00022264366538930528</v>
          </cell>
          <cell r="N79">
            <v>0</v>
          </cell>
          <cell r="O79" t="e">
            <v>#REF!</v>
          </cell>
          <cell r="Z79">
            <v>1</v>
          </cell>
          <cell r="AA79">
            <v>0.1</v>
          </cell>
          <cell r="AB79">
            <v>1.76</v>
          </cell>
          <cell r="AC79" t="str">
            <v>a</v>
          </cell>
          <cell r="AD79">
            <v>0.002414348729714148</v>
          </cell>
          <cell r="AE79" t="str">
            <v>i</v>
          </cell>
          <cell r="BA79">
            <v>5E-05</v>
          </cell>
          <cell r="BB79" t="str">
            <v>F</v>
          </cell>
          <cell r="BC79" t="str">
            <v>B2</v>
          </cell>
        </row>
        <row r="80">
          <cell r="A80" t="str">
            <v>Fluoranthene</v>
          </cell>
          <cell r="B80">
            <v>202</v>
          </cell>
          <cell r="C80">
            <v>6.46E-06</v>
          </cell>
          <cell r="D80" t="str">
            <v>a</v>
          </cell>
          <cell r="E80">
            <v>38000</v>
          </cell>
          <cell r="F80" t="str">
            <v>a</v>
          </cell>
          <cell r="G80">
            <v>228</v>
          </cell>
          <cell r="H80">
            <v>0.05471828843365726</v>
          </cell>
          <cell r="I80" t="str">
            <v>d</v>
          </cell>
          <cell r="J80">
            <v>5.599452669579009E-06</v>
          </cell>
          <cell r="K80" t="str">
            <v>d</v>
          </cell>
          <cell r="L80">
            <v>0.00026854788757571096</v>
          </cell>
          <cell r="M80">
            <v>3.4944741266126592E-09</v>
          </cell>
          <cell r="N80">
            <v>0</v>
          </cell>
          <cell r="O80" t="e">
            <v>#REF!</v>
          </cell>
          <cell r="P80">
            <v>0.04</v>
          </cell>
          <cell r="Q80" t="str">
            <v>a</v>
          </cell>
          <cell r="R80">
            <v>0.04</v>
          </cell>
          <cell r="S80" t="str">
            <v>r</v>
          </cell>
          <cell r="Z80">
            <v>1</v>
          </cell>
          <cell r="AA80">
            <v>0.15</v>
          </cell>
          <cell r="AB80">
            <v>4.9</v>
          </cell>
          <cell r="AC80" t="str">
            <v>a</v>
          </cell>
          <cell r="AD80">
            <v>0.36</v>
          </cell>
          <cell r="AE80" t="str">
            <v>g</v>
          </cell>
          <cell r="AF80">
            <v>2600</v>
          </cell>
          <cell r="AG80" t="str">
            <v>n</v>
          </cell>
          <cell r="AH80">
            <v>27000</v>
          </cell>
          <cell r="AI80" t="str">
            <v>n</v>
          </cell>
          <cell r="AJ80">
            <v>150</v>
          </cell>
          <cell r="AK80" t="str">
            <v>n</v>
          </cell>
          <cell r="AL80">
            <v>1500</v>
          </cell>
          <cell r="AM80" t="str">
            <v>n</v>
          </cell>
          <cell r="AO80">
            <v>1500</v>
          </cell>
          <cell r="AP80" t="str">
            <v>n</v>
          </cell>
          <cell r="AQ80">
            <v>150</v>
          </cell>
          <cell r="AR80" t="str">
            <v>n</v>
          </cell>
          <cell r="AS80">
            <v>82000</v>
          </cell>
          <cell r="AT80" t="str">
            <v>n</v>
          </cell>
          <cell r="AU80">
            <v>3100</v>
          </cell>
          <cell r="AV80" t="str">
            <v>n</v>
          </cell>
          <cell r="AW80">
            <v>68</v>
          </cell>
          <cell r="AX80" t="str">
            <v>s</v>
          </cell>
          <cell r="AY80">
            <v>980</v>
          </cell>
          <cell r="AZ80" t="str">
            <v>e</v>
          </cell>
          <cell r="BC80" t="str">
            <v>D</v>
          </cell>
        </row>
        <row r="81">
          <cell r="A81" t="str">
            <v>Fluorene</v>
          </cell>
          <cell r="B81">
            <v>166</v>
          </cell>
          <cell r="C81">
            <v>6.42E-05</v>
          </cell>
          <cell r="D81" t="str">
            <v>a</v>
          </cell>
          <cell r="E81">
            <v>7300</v>
          </cell>
          <cell r="F81" t="str">
            <v>a</v>
          </cell>
          <cell r="G81">
            <v>43.800000000000004</v>
          </cell>
          <cell r="H81">
            <v>0.06036068296658654</v>
          </cell>
          <cell r="I81" t="str">
            <v>d</v>
          </cell>
          <cell r="J81">
            <v>6.285703203718467E-06</v>
          </cell>
          <cell r="K81" t="str">
            <v>d</v>
          </cell>
          <cell r="L81">
            <v>0.002668850523585239</v>
          </cell>
          <cell r="M81">
            <v>1.9093476862784884E-07</v>
          </cell>
          <cell r="N81">
            <v>0</v>
          </cell>
          <cell r="O81" t="e">
            <v>#REF!</v>
          </cell>
          <cell r="P81">
            <v>0.04</v>
          </cell>
          <cell r="Q81" t="str">
            <v>a</v>
          </cell>
          <cell r="R81">
            <v>0.04</v>
          </cell>
          <cell r="S81" t="str">
            <v>r</v>
          </cell>
          <cell r="Z81">
            <v>1</v>
          </cell>
          <cell r="AA81">
            <v>0.15</v>
          </cell>
          <cell r="AB81">
            <v>4.2</v>
          </cell>
          <cell r="AC81" t="str">
            <v>a</v>
          </cell>
          <cell r="AD81">
            <v>0.17758243225473366</v>
          </cell>
          <cell r="AE81" t="str">
            <v>i</v>
          </cell>
          <cell r="AF81">
            <v>300</v>
          </cell>
          <cell r="AG81" t="str">
            <v>s</v>
          </cell>
          <cell r="AH81">
            <v>300</v>
          </cell>
          <cell r="AI81" t="str">
            <v>s</v>
          </cell>
          <cell r="AJ81">
            <v>150</v>
          </cell>
          <cell r="AK81" t="str">
            <v>n</v>
          </cell>
          <cell r="AL81">
            <v>240</v>
          </cell>
          <cell r="AM81" t="str">
            <v>n</v>
          </cell>
          <cell r="AO81">
            <v>1500</v>
          </cell>
          <cell r="AP81" t="str">
            <v>n</v>
          </cell>
          <cell r="AQ81">
            <v>150</v>
          </cell>
          <cell r="AR81" t="str">
            <v>n</v>
          </cell>
          <cell r="AS81">
            <v>82000</v>
          </cell>
          <cell r="AT81" t="str">
            <v>n</v>
          </cell>
          <cell r="AU81">
            <v>3100</v>
          </cell>
          <cell r="AV81" t="str">
            <v>n</v>
          </cell>
          <cell r="AW81">
            <v>89</v>
          </cell>
          <cell r="AX81" t="str">
            <v>s</v>
          </cell>
          <cell r="AY81">
            <v>160</v>
          </cell>
          <cell r="AZ81" t="str">
            <v>e</v>
          </cell>
          <cell r="BC81" t="str">
            <v>D</v>
          </cell>
        </row>
        <row r="82">
          <cell r="A82" t="str">
            <v>Heptachlor</v>
          </cell>
          <cell r="B82">
            <v>374</v>
          </cell>
          <cell r="C82">
            <v>0.000819</v>
          </cell>
          <cell r="D82" t="str">
            <v>a</v>
          </cell>
          <cell r="E82">
            <v>12000</v>
          </cell>
          <cell r="F82" t="str">
            <v>a</v>
          </cell>
          <cell r="G82">
            <v>72</v>
          </cell>
          <cell r="H82">
            <v>0.04021354761476169</v>
          </cell>
          <cell r="I82" t="str">
            <v>d</v>
          </cell>
          <cell r="J82">
            <v>3.895616179927257E-06</v>
          </cell>
          <cell r="K82" t="str">
            <v>d</v>
          </cell>
          <cell r="L82">
            <v>0.03404655107190515</v>
          </cell>
          <cell r="M82">
            <v>9.835388186778847E-07</v>
          </cell>
          <cell r="N82">
            <v>0</v>
          </cell>
          <cell r="O82" t="e">
            <v>#REF!</v>
          </cell>
          <cell r="P82">
            <v>0.0005</v>
          </cell>
          <cell r="Q82" t="str">
            <v>a</v>
          </cell>
          <cell r="T82">
            <v>4.5</v>
          </cell>
          <cell r="U82" t="str">
            <v>a</v>
          </cell>
          <cell r="V82">
            <v>4.55</v>
          </cell>
          <cell r="W82" t="str">
            <v>a</v>
          </cell>
          <cell r="X82">
            <v>0.5</v>
          </cell>
          <cell r="Y82" t="str">
            <v>OSHA</v>
          </cell>
          <cell r="Z82">
            <v>1</v>
          </cell>
          <cell r="AA82">
            <v>0.1</v>
          </cell>
          <cell r="AB82">
            <v>4.4</v>
          </cell>
          <cell r="AC82" t="str">
            <v>a</v>
          </cell>
          <cell r="AD82">
            <v>0.011</v>
          </cell>
          <cell r="AE82" t="str">
            <v>g</v>
          </cell>
          <cell r="AO82">
            <v>0.0023</v>
          </cell>
          <cell r="AP82" t="str">
            <v>c</v>
          </cell>
          <cell r="AQ82">
            <v>0.0014</v>
          </cell>
          <cell r="AR82" t="str">
            <v>c</v>
          </cell>
          <cell r="AS82">
            <v>1.3</v>
          </cell>
          <cell r="AT82" t="str">
            <v>c</v>
          </cell>
          <cell r="AU82">
            <v>0.14</v>
          </cell>
          <cell r="AV82" t="str">
            <v>c</v>
          </cell>
          <cell r="AW82">
            <v>0.3</v>
          </cell>
          <cell r="AX82" t="str">
            <v>e</v>
          </cell>
          <cell r="AY82">
            <v>0.06</v>
          </cell>
          <cell r="AZ82" t="str">
            <v>e</v>
          </cell>
          <cell r="BA82">
            <v>0.0004</v>
          </cell>
          <cell r="BB82" t="str">
            <v>F</v>
          </cell>
          <cell r="BC82" t="str">
            <v>B2</v>
          </cell>
        </row>
        <row r="83">
          <cell r="A83" t="str">
            <v>Heptachlor epoxide</v>
          </cell>
          <cell r="B83">
            <v>389</v>
          </cell>
          <cell r="C83">
            <v>0.000439</v>
          </cell>
          <cell r="D83" t="str">
            <v>a</v>
          </cell>
          <cell r="E83">
            <v>220</v>
          </cell>
          <cell r="F83" t="str">
            <v>a</v>
          </cell>
          <cell r="G83">
            <v>1.32</v>
          </cell>
          <cell r="H83">
            <v>0.0394306002554343</v>
          </cell>
          <cell r="I83" t="str">
            <v>d</v>
          </cell>
          <cell r="J83">
            <v>3.8064244950270916E-06</v>
          </cell>
          <cell r="K83" t="str">
            <v>d</v>
          </cell>
          <cell r="L83">
            <v>0.018249616508628035</v>
          </cell>
          <cell r="M83">
            <v>2.6194504205297173E-05</v>
          </cell>
          <cell r="N83">
            <v>0</v>
          </cell>
          <cell r="O83" t="e">
            <v>#REF!</v>
          </cell>
          <cell r="P83">
            <v>1.3E-05</v>
          </cell>
          <cell r="Q83" t="str">
            <v>a</v>
          </cell>
          <cell r="T83">
            <v>9.1</v>
          </cell>
          <cell r="U83" t="str">
            <v>a</v>
          </cell>
          <cell r="V83">
            <v>9.1</v>
          </cell>
          <cell r="W83" t="str">
            <v>a</v>
          </cell>
          <cell r="Z83">
            <v>1</v>
          </cell>
          <cell r="AA83">
            <v>0.1</v>
          </cell>
          <cell r="AB83">
            <v>2.7</v>
          </cell>
          <cell r="AC83" t="str">
            <v>a</v>
          </cell>
          <cell r="AD83">
            <v>0.0006669603248243556</v>
          </cell>
          <cell r="AE83" t="str">
            <v>i</v>
          </cell>
          <cell r="AO83">
            <v>0.0012</v>
          </cell>
          <cell r="AP83" t="str">
            <v>c</v>
          </cell>
          <cell r="AQ83">
            <v>0.00069</v>
          </cell>
          <cell r="AR83" t="str">
            <v>c</v>
          </cell>
          <cell r="AS83">
            <v>0.63</v>
          </cell>
          <cell r="AT83" t="str">
            <v>c</v>
          </cell>
          <cell r="AU83">
            <v>0.07</v>
          </cell>
          <cell r="AV83" t="str">
            <v>c</v>
          </cell>
          <cell r="AW83">
            <v>1</v>
          </cell>
          <cell r="AX83" t="str">
            <v>e</v>
          </cell>
          <cell r="AY83">
            <v>0.03</v>
          </cell>
          <cell r="AZ83" t="str">
            <v>e</v>
          </cell>
          <cell r="BA83">
            <v>0.0002</v>
          </cell>
          <cell r="BB83" t="str">
            <v>F</v>
          </cell>
          <cell r="BC83" t="str">
            <v>B2</v>
          </cell>
        </row>
        <row r="84">
          <cell r="A84" t="str">
            <v>Hexachlorobenzene</v>
          </cell>
          <cell r="B84">
            <v>284.8</v>
          </cell>
          <cell r="C84">
            <v>0.000681</v>
          </cell>
          <cell r="D84" t="str">
            <v>a</v>
          </cell>
          <cell r="E84">
            <v>3900</v>
          </cell>
          <cell r="F84" t="str">
            <v>a</v>
          </cell>
          <cell r="G84">
            <v>23.400000000000002</v>
          </cell>
          <cell r="H84">
            <v>0.0542</v>
          </cell>
          <cell r="I84" t="str">
            <v>c</v>
          </cell>
          <cell r="J84">
            <v>5.91E-06</v>
          </cell>
          <cell r="K84" t="str">
            <v>c</v>
          </cell>
          <cell r="L84">
            <v>0.028309769572609774</v>
          </cell>
          <cell r="M84">
            <v>3.3817710223735137E-06</v>
          </cell>
          <cell r="N84">
            <v>0</v>
          </cell>
          <cell r="O84" t="e">
            <v>#REF!</v>
          </cell>
          <cell r="P84">
            <v>0.0008</v>
          </cell>
          <cell r="Q84" t="str">
            <v>a</v>
          </cell>
          <cell r="T84">
            <v>1.6</v>
          </cell>
          <cell r="U84" t="str">
            <v>a</v>
          </cell>
          <cell r="V84">
            <v>1.61</v>
          </cell>
          <cell r="W84" t="str">
            <v>a</v>
          </cell>
          <cell r="Z84">
            <v>1</v>
          </cell>
          <cell r="AA84">
            <v>0.1</v>
          </cell>
          <cell r="AB84">
            <v>5.23</v>
          </cell>
          <cell r="AC84" t="str">
            <v>a</v>
          </cell>
          <cell r="AD84">
            <v>0.21</v>
          </cell>
          <cell r="AE84" t="str">
            <v>g</v>
          </cell>
          <cell r="AF84">
            <v>0.28</v>
          </cell>
          <cell r="AG84" t="str">
            <v>c</v>
          </cell>
          <cell r="AH84">
            <v>1.2</v>
          </cell>
          <cell r="AI84" t="str">
            <v>c</v>
          </cell>
          <cell r="AJ84">
            <v>0.0042</v>
          </cell>
          <cell r="AK84" t="str">
            <v>c</v>
          </cell>
          <cell r="AL84">
            <v>0.042</v>
          </cell>
          <cell r="AM84" t="str">
            <v>c</v>
          </cell>
          <cell r="AO84">
            <v>0.0066</v>
          </cell>
          <cell r="AP84" t="str">
            <v>c</v>
          </cell>
          <cell r="AQ84">
            <v>0.0039</v>
          </cell>
          <cell r="AR84" t="str">
            <v>c</v>
          </cell>
          <cell r="AS84">
            <v>3.6</v>
          </cell>
          <cell r="AT84" t="str">
            <v>c</v>
          </cell>
          <cell r="AU84">
            <v>0.4</v>
          </cell>
          <cell r="AV84" t="str">
            <v>c</v>
          </cell>
          <cell r="AW84">
            <v>1</v>
          </cell>
          <cell r="AX84" t="str">
            <v>e</v>
          </cell>
          <cell r="AY84">
            <v>0.8</v>
          </cell>
          <cell r="AZ84" t="str">
            <v>e</v>
          </cell>
          <cell r="BA84">
            <v>0.001</v>
          </cell>
          <cell r="BB84" t="str">
            <v>F</v>
          </cell>
          <cell r="BC84" t="str">
            <v>B2</v>
          </cell>
        </row>
        <row r="85">
          <cell r="A85" t="str">
            <v>Indeno(1,2,3-cd)pyrene</v>
          </cell>
          <cell r="B85">
            <v>276.34</v>
          </cell>
          <cell r="C85">
            <v>6.86E-08</v>
          </cell>
          <cell r="D85" t="str">
            <v>a</v>
          </cell>
          <cell r="E85">
            <v>1600000</v>
          </cell>
          <cell r="F85" t="str">
            <v>a</v>
          </cell>
          <cell r="G85">
            <v>9600</v>
          </cell>
          <cell r="H85">
            <v>0.04678281090428669</v>
          </cell>
          <cell r="I85" t="str">
            <v>d</v>
          </cell>
          <cell r="J85">
            <v>4.6557233284948156E-06</v>
          </cell>
          <cell r="K85" t="str">
            <v>d</v>
          </cell>
          <cell r="L85">
            <v>2.8517623974758163E-06</v>
          </cell>
          <cell r="M85">
            <v>3.855197500290138E-12</v>
          </cell>
          <cell r="N85">
            <v>0</v>
          </cell>
          <cell r="O85" t="e">
            <v>#REF!</v>
          </cell>
          <cell r="P85">
            <v>0.04</v>
          </cell>
          <cell r="Q85" t="str">
            <v>n</v>
          </cell>
          <cell r="R85">
            <v>0.04</v>
          </cell>
          <cell r="S85" t="str">
            <v>r</v>
          </cell>
          <cell r="T85">
            <v>0.73</v>
          </cell>
          <cell r="U85" t="str">
            <v>e</v>
          </cell>
          <cell r="V85">
            <v>0.61</v>
          </cell>
          <cell r="W85" t="str">
            <v>e</v>
          </cell>
          <cell r="Z85">
            <v>1</v>
          </cell>
          <cell r="AA85">
            <v>0.15</v>
          </cell>
          <cell r="AD85">
            <v>1.9</v>
          </cell>
          <cell r="AE85" t="str">
            <v>g</v>
          </cell>
          <cell r="AF85">
            <v>0.61</v>
          </cell>
          <cell r="AG85" t="str">
            <v>c</v>
          </cell>
          <cell r="AH85">
            <v>2.6</v>
          </cell>
          <cell r="AI85" t="str">
            <v>c</v>
          </cell>
          <cell r="AJ85">
            <v>0.0092</v>
          </cell>
          <cell r="AK85" t="str">
            <v>c</v>
          </cell>
          <cell r="AL85">
            <v>0.092</v>
          </cell>
          <cell r="AM85" t="str">
            <v>c</v>
          </cell>
          <cell r="AO85">
            <v>0.092</v>
          </cell>
          <cell r="AP85" t="str">
            <v>c</v>
          </cell>
          <cell r="AQ85">
            <v>0.01</v>
          </cell>
          <cell r="AR85" t="str">
            <v>c</v>
          </cell>
          <cell r="AS85">
            <v>7.8</v>
          </cell>
          <cell r="AT85" t="str">
            <v>c</v>
          </cell>
          <cell r="AU85">
            <v>0.88</v>
          </cell>
          <cell r="AV85" t="str">
            <v>c</v>
          </cell>
          <cell r="AW85">
            <v>280</v>
          </cell>
          <cell r="AX85" t="str">
            <v>s</v>
          </cell>
          <cell r="AY85">
            <v>35</v>
          </cell>
          <cell r="AZ85" t="str">
            <v>e</v>
          </cell>
          <cell r="BA85">
            <v>0.0004</v>
          </cell>
          <cell r="BB85" t="str">
            <v>P</v>
          </cell>
          <cell r="BC85" t="str">
            <v>B2</v>
          </cell>
        </row>
        <row r="86">
          <cell r="A86" t="str">
            <v>Iron</v>
          </cell>
          <cell r="M86" t="str">
            <v/>
          </cell>
          <cell r="P86">
            <v>0.3</v>
          </cell>
          <cell r="Q86" t="str">
            <v>e</v>
          </cell>
          <cell r="Z86">
            <v>1</v>
          </cell>
          <cell r="AA86">
            <v>0.01</v>
          </cell>
          <cell r="AO86">
            <v>11000</v>
          </cell>
          <cell r="AP86" t="str">
            <v>n</v>
          </cell>
          <cell r="AQ86">
            <v>1100</v>
          </cell>
          <cell r="AR86" t="str">
            <v>n</v>
          </cell>
          <cell r="AS86">
            <v>610000</v>
          </cell>
          <cell r="AT86" t="str">
            <v>n</v>
          </cell>
          <cell r="AU86">
            <v>23000</v>
          </cell>
          <cell r="AV86" t="str">
            <v>n</v>
          </cell>
          <cell r="AW86" t="str">
            <v/>
          </cell>
          <cell r="AX86" t="str">
            <v/>
          </cell>
          <cell r="AY86" t="str">
            <v/>
          </cell>
          <cell r="AZ86" t="str">
            <v/>
          </cell>
          <cell r="BA86">
            <v>0.3</v>
          </cell>
          <cell r="BB86" t="str">
            <v>F (Secondary Standard)</v>
          </cell>
        </row>
        <row r="87">
          <cell r="A87" t="str">
            <v>Isophorone</v>
          </cell>
          <cell r="M87" t="str">
            <v/>
          </cell>
          <cell r="P87">
            <v>0.2</v>
          </cell>
          <cell r="Q87" t="str">
            <v>a</v>
          </cell>
          <cell r="T87">
            <v>0.00095</v>
          </cell>
          <cell r="U87" t="str">
            <v>a</v>
          </cell>
          <cell r="X87">
            <v>140</v>
          </cell>
          <cell r="Y87" t="str">
            <v>OSHA</v>
          </cell>
          <cell r="AA87">
            <v>0.01</v>
          </cell>
          <cell r="AD87">
            <v>0.0044</v>
          </cell>
          <cell r="AE87" t="str">
            <v>g</v>
          </cell>
          <cell r="AO87">
            <v>71</v>
          </cell>
          <cell r="AP87" t="str">
            <v>c</v>
          </cell>
          <cell r="AQ87">
            <v>6.6</v>
          </cell>
          <cell r="AR87" t="str">
            <v>c</v>
          </cell>
          <cell r="AS87">
            <v>6000</v>
          </cell>
          <cell r="AT87" t="str">
            <v>c</v>
          </cell>
          <cell r="AU87">
            <v>670</v>
          </cell>
          <cell r="AV87" t="str">
            <v>c</v>
          </cell>
          <cell r="AW87">
            <v>3400</v>
          </cell>
          <cell r="AX87" t="str">
            <v>e</v>
          </cell>
          <cell r="AY87">
            <v>0.2</v>
          </cell>
          <cell r="AZ87" t="str">
            <v>e</v>
          </cell>
          <cell r="BB87" t="str">
            <v>L</v>
          </cell>
          <cell r="BC87" t="str">
            <v>C</v>
          </cell>
        </row>
        <row r="88">
          <cell r="A88" t="str">
            <v>p-Isopropyltoluene</v>
          </cell>
          <cell r="M88" t="str">
            <v/>
          </cell>
          <cell r="Z88">
            <v>1</v>
          </cell>
          <cell r="AA88">
            <v>0.01</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row>
        <row r="89">
          <cell r="A89" t="str">
            <v>Lead</v>
          </cell>
          <cell r="M89" t="str">
            <v/>
          </cell>
          <cell r="X89">
            <v>0.15</v>
          </cell>
          <cell r="Y89" t="str">
            <v>ACGIH (fume)</v>
          </cell>
          <cell r="Z89">
            <v>1</v>
          </cell>
          <cell r="AA89">
            <v>0.01</v>
          </cell>
          <cell r="AF89">
            <v>400</v>
          </cell>
          <cell r="AG89" t="str">
            <v>n</v>
          </cell>
          <cell r="AH89">
            <v>1000</v>
          </cell>
          <cell r="AI89" t="str">
            <v>n</v>
          </cell>
          <cell r="AL89">
            <v>4</v>
          </cell>
          <cell r="AM89" t="str">
            <v>n</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v>0.015</v>
          </cell>
          <cell r="BB89" t="str">
            <v>F</v>
          </cell>
          <cell r="BC89" t="str">
            <v>B2</v>
          </cell>
        </row>
        <row r="90">
          <cell r="A90" t="str">
            <v>Manganese</v>
          </cell>
          <cell r="M90" t="str">
            <v/>
          </cell>
          <cell r="P90">
            <v>0.005</v>
          </cell>
          <cell r="Q90" t="str">
            <v>a</v>
          </cell>
          <cell r="R90">
            <v>1.43E-05</v>
          </cell>
          <cell r="S90" t="str">
            <v>a</v>
          </cell>
          <cell r="X90">
            <v>5</v>
          </cell>
          <cell r="Y90" t="str">
            <v>OSHA</v>
          </cell>
          <cell r="Z90">
            <v>1</v>
          </cell>
          <cell r="AA90">
            <v>0.01</v>
          </cell>
          <cell r="AF90">
            <v>380</v>
          </cell>
          <cell r="AG90" t="str">
            <v>n</v>
          </cell>
          <cell r="AH90">
            <v>7800</v>
          </cell>
          <cell r="AI90" t="str">
            <v>n</v>
          </cell>
          <cell r="AJ90">
            <v>0.051</v>
          </cell>
          <cell r="AK90" t="str">
            <v>n</v>
          </cell>
          <cell r="AL90">
            <v>180</v>
          </cell>
          <cell r="AM90" t="str">
            <v>n</v>
          </cell>
          <cell r="AO90">
            <v>180</v>
          </cell>
          <cell r="AP90" t="str">
            <v>n</v>
          </cell>
          <cell r="AQ90">
            <v>0.052</v>
          </cell>
          <cell r="AR90" t="str">
            <v>n</v>
          </cell>
          <cell r="AS90">
            <v>10000</v>
          </cell>
          <cell r="AT90" t="str">
            <v>n</v>
          </cell>
          <cell r="AU90">
            <v>390</v>
          </cell>
          <cell r="AV90" t="str">
            <v>n</v>
          </cell>
          <cell r="AW90" t="str">
            <v/>
          </cell>
          <cell r="AX90" t="str">
            <v/>
          </cell>
          <cell r="AY90" t="str">
            <v/>
          </cell>
          <cell r="AZ90" t="str">
            <v/>
          </cell>
          <cell r="BA90">
            <v>0.05</v>
          </cell>
          <cell r="BB90" t="str">
            <v>F (Secondary Standard)</v>
          </cell>
          <cell r="BC90" t="str">
            <v>D</v>
          </cell>
        </row>
        <row r="91">
          <cell r="A91" t="str">
            <v>Mercury</v>
          </cell>
          <cell r="M91" t="str">
            <v/>
          </cell>
          <cell r="P91">
            <v>0.0001</v>
          </cell>
          <cell r="Q91" t="str">
            <v>a</v>
          </cell>
          <cell r="R91">
            <v>8.6E-05</v>
          </cell>
          <cell r="S91" t="str">
            <v>a</v>
          </cell>
          <cell r="X91">
            <v>0.1</v>
          </cell>
          <cell r="Y91" t="str">
            <v>OSHA (maximum ceiling)</v>
          </cell>
          <cell r="Z91">
            <v>1</v>
          </cell>
          <cell r="AA91">
            <v>0.01</v>
          </cell>
          <cell r="AF91">
            <v>6.5</v>
          </cell>
          <cell r="AG91" t="str">
            <v>n</v>
          </cell>
          <cell r="AH91">
            <v>68</v>
          </cell>
          <cell r="AI91" t="str">
            <v>n</v>
          </cell>
          <cell r="AL91">
            <v>3.7</v>
          </cell>
          <cell r="AM91" t="str">
            <v>n</v>
          </cell>
          <cell r="AO91">
            <v>11</v>
          </cell>
          <cell r="AP91" t="str">
            <v>n</v>
          </cell>
          <cell r="AQ91">
            <v>0.31</v>
          </cell>
          <cell r="AR91" t="str">
            <v>n</v>
          </cell>
          <cell r="AS91">
            <v>610</v>
          </cell>
          <cell r="AT91" t="str">
            <v>n</v>
          </cell>
          <cell r="AU91">
            <v>23</v>
          </cell>
          <cell r="AV91" t="str">
            <v>n</v>
          </cell>
          <cell r="AW91">
            <v>7</v>
          </cell>
          <cell r="AX91" t="str">
            <v>e</v>
          </cell>
          <cell r="AY91">
            <v>3</v>
          </cell>
          <cell r="AZ91" t="str">
            <v>e</v>
          </cell>
          <cell r="BA91">
            <v>0.002</v>
          </cell>
          <cell r="BB91" t="str">
            <v>F</v>
          </cell>
          <cell r="BC91" t="str">
            <v>D</v>
          </cell>
        </row>
        <row r="92">
          <cell r="A92" t="str">
            <v>Methylene Chloride</v>
          </cell>
          <cell r="B92">
            <v>50.5</v>
          </cell>
          <cell r="C92">
            <v>0.044</v>
          </cell>
          <cell r="D92" t="str">
            <v>a</v>
          </cell>
          <cell r="E92">
            <v>35</v>
          </cell>
          <cell r="F92" t="str">
            <v>a</v>
          </cell>
          <cell r="G92">
            <v>0.21</v>
          </cell>
          <cell r="H92">
            <v>0.126</v>
          </cell>
          <cell r="I92" t="str">
            <v>c</v>
          </cell>
          <cell r="J92">
            <v>6.5E-06</v>
          </cell>
          <cell r="K92" t="str">
            <v>c</v>
          </cell>
          <cell r="L92">
            <v>1.829118738905771</v>
          </cell>
          <cell r="M92">
            <v>0.018319255539220886</v>
          </cell>
          <cell r="N92">
            <v>0</v>
          </cell>
          <cell r="O92" t="e">
            <v>#REF!</v>
          </cell>
          <cell r="P92">
            <v>0.06</v>
          </cell>
          <cell r="Q92" t="str">
            <v>a</v>
          </cell>
          <cell r="R92">
            <v>0.857</v>
          </cell>
          <cell r="S92" t="str">
            <v>b</v>
          </cell>
          <cell r="T92">
            <v>0.0075</v>
          </cell>
          <cell r="U92" t="str">
            <v>a</v>
          </cell>
          <cell r="V92">
            <v>0.00164</v>
          </cell>
          <cell r="W92" t="str">
            <v>a</v>
          </cell>
          <cell r="X92">
            <v>1032.719836400818</v>
          </cell>
          <cell r="Y92" t="str">
            <v>OSHA</v>
          </cell>
          <cell r="Z92">
            <v>1</v>
          </cell>
          <cell r="AA92">
            <v>0.1</v>
          </cell>
          <cell r="AD92">
            <v>0.0045</v>
          </cell>
          <cell r="AE92" t="str">
            <v>g</v>
          </cell>
          <cell r="AF92">
            <v>11</v>
          </cell>
          <cell r="AG92" t="str">
            <v>c</v>
          </cell>
          <cell r="AH92">
            <v>25</v>
          </cell>
          <cell r="AI92" t="str">
            <v>c</v>
          </cell>
          <cell r="AJ92">
            <v>4.1</v>
          </cell>
          <cell r="AK92" t="str">
            <v>c</v>
          </cell>
          <cell r="AL92">
            <v>4.3</v>
          </cell>
          <cell r="AM92" t="str">
            <v>c</v>
          </cell>
          <cell r="AO92">
            <v>4.1</v>
          </cell>
          <cell r="AP92" t="str">
            <v>c</v>
          </cell>
          <cell r="AQ92">
            <v>3.8</v>
          </cell>
          <cell r="AR92" t="str">
            <v>c</v>
          </cell>
          <cell r="AS92">
            <v>760</v>
          </cell>
          <cell r="AT92" t="str">
            <v>c</v>
          </cell>
          <cell r="AU92">
            <v>85</v>
          </cell>
          <cell r="AV92" t="str">
            <v>c</v>
          </cell>
          <cell r="AW92">
            <v>7</v>
          </cell>
          <cell r="AX92" t="str">
            <v>e</v>
          </cell>
          <cell r="AY92">
            <v>0.01</v>
          </cell>
          <cell r="AZ92" t="str">
            <v>e</v>
          </cell>
          <cell r="BC92" t="str">
            <v>B2</v>
          </cell>
        </row>
        <row r="93">
          <cell r="A93" t="str">
            <v>Methyl Ethyl Ketone</v>
          </cell>
          <cell r="B93">
            <v>72.1</v>
          </cell>
          <cell r="C93">
            <v>2.74E-05</v>
          </cell>
          <cell r="D93" t="str">
            <v>a</v>
          </cell>
          <cell r="E93">
            <v>4.5</v>
          </cell>
          <cell r="F93" t="str">
            <v>a</v>
          </cell>
          <cell r="G93">
            <v>0.027</v>
          </cell>
          <cell r="H93">
            <v>0.806</v>
          </cell>
          <cell r="I93" t="str">
            <v>c</v>
          </cell>
          <cell r="J93">
            <v>9.8E-06</v>
          </cell>
          <cell r="K93" t="str">
            <v>c</v>
          </cell>
          <cell r="L93">
            <v>0.0011390421237731394</v>
          </cell>
          <cell r="M93">
            <v>0.0003741867251459673</v>
          </cell>
          <cell r="N93">
            <v>0</v>
          </cell>
          <cell r="O93" t="e">
            <v>#REF!</v>
          </cell>
          <cell r="P93">
            <v>0.6</v>
          </cell>
          <cell r="Q93" t="str">
            <v>a</v>
          </cell>
          <cell r="R93">
            <v>0.286</v>
          </cell>
          <cell r="S93" t="str">
            <v>a</v>
          </cell>
          <cell r="X93">
            <v>590</v>
          </cell>
          <cell r="Y93" t="str">
            <v>OSHA</v>
          </cell>
          <cell r="Z93">
            <v>1</v>
          </cell>
          <cell r="AA93">
            <v>0.1</v>
          </cell>
          <cell r="AD93">
            <v>0.0011</v>
          </cell>
          <cell r="AE93" t="str">
            <v>g</v>
          </cell>
          <cell r="AF93">
            <v>8700</v>
          </cell>
          <cell r="AG93" t="str">
            <v>n</v>
          </cell>
          <cell r="AH93">
            <v>34000</v>
          </cell>
          <cell r="AI93" t="str">
            <v>n</v>
          </cell>
          <cell r="AJ93">
            <v>1000</v>
          </cell>
          <cell r="AK93" t="str">
            <v>n</v>
          </cell>
          <cell r="AL93">
            <v>1900</v>
          </cell>
          <cell r="AM93" t="str">
            <v>n</v>
          </cell>
          <cell r="AO93">
            <v>1900</v>
          </cell>
          <cell r="AP93" t="str">
            <v>n</v>
          </cell>
          <cell r="AQ93">
            <v>1000</v>
          </cell>
          <cell r="AR93" t="str">
            <v>n</v>
          </cell>
          <cell r="AS93">
            <v>1000000</v>
          </cell>
          <cell r="AT93" t="str">
            <v>n</v>
          </cell>
          <cell r="AU93">
            <v>47000</v>
          </cell>
          <cell r="AV93" t="str">
            <v>n</v>
          </cell>
          <cell r="AW93" t="str">
            <v/>
          </cell>
          <cell r="AX93" t="str">
            <v/>
          </cell>
          <cell r="AY93" t="str">
            <v/>
          </cell>
          <cell r="AZ93" t="str">
            <v/>
          </cell>
          <cell r="BC93" t="str">
            <v>D</v>
          </cell>
        </row>
        <row r="94">
          <cell r="A94" t="str">
            <v>2-Methylnaphthalene</v>
          </cell>
          <cell r="B94">
            <v>142.2</v>
          </cell>
          <cell r="C94">
            <v>5.8E-05</v>
          </cell>
          <cell r="D94" t="str">
            <v>c</v>
          </cell>
          <cell r="E94">
            <v>7943.28</v>
          </cell>
          <cell r="F94" t="str">
            <v>b</v>
          </cell>
          <cell r="G94">
            <v>47.65968</v>
          </cell>
          <cell r="H94">
            <v>0.06521663563841953</v>
          </cell>
          <cell r="I94" t="str">
            <v>d</v>
          </cell>
          <cell r="J94">
            <v>6.885566426413062E-06</v>
          </cell>
          <cell r="K94" t="str">
            <v>d</v>
          </cell>
          <cell r="L94">
            <v>0.002411111064921244</v>
          </cell>
          <cell r="M94">
            <v>1.7141290546349013E-07</v>
          </cell>
          <cell r="N94">
            <v>0</v>
          </cell>
          <cell r="O94" t="e">
            <v>#REF!</v>
          </cell>
          <cell r="Z94">
            <v>1</v>
          </cell>
          <cell r="AA94">
            <v>0.1</v>
          </cell>
          <cell r="AO94" t="str">
            <v/>
          </cell>
          <cell r="AP94" t="str">
            <v/>
          </cell>
          <cell r="AQ94" t="str">
            <v/>
          </cell>
          <cell r="AR94" t="str">
            <v/>
          </cell>
          <cell r="AS94" t="str">
            <v/>
          </cell>
          <cell r="AT94" t="str">
            <v/>
          </cell>
          <cell r="AU94" t="str">
            <v/>
          </cell>
          <cell r="AV94" t="str">
            <v/>
          </cell>
          <cell r="AW94" t="str">
            <v/>
          </cell>
          <cell r="AX94" t="str">
            <v/>
          </cell>
          <cell r="AY94" t="str">
            <v/>
          </cell>
          <cell r="AZ94" t="str">
            <v/>
          </cell>
        </row>
        <row r="95">
          <cell r="A95" t="str">
            <v>Methoxychlor</v>
          </cell>
          <cell r="B95">
            <v>345.66</v>
          </cell>
          <cell r="E95">
            <v>4.93</v>
          </cell>
          <cell r="F95" t="str">
            <v>f</v>
          </cell>
          <cell r="G95">
            <v>0.02958</v>
          </cell>
          <cell r="H95">
            <v>0.04182959178137992</v>
          </cell>
          <cell r="I95" t="str">
            <v>d</v>
          </cell>
          <cell r="J95">
            <v>4.080686203219832E-06</v>
          </cell>
          <cell r="K95" t="str">
            <v>d</v>
          </cell>
          <cell r="L95">
            <v>0</v>
          </cell>
          <cell r="M95" t="str">
            <v/>
          </cell>
          <cell r="N95" t="e">
            <v>#DIV/0!</v>
          </cell>
          <cell r="O95" t="e">
            <v>#REF!</v>
          </cell>
          <cell r="Z95">
            <v>1</v>
          </cell>
          <cell r="AA95">
            <v>0.01</v>
          </cell>
          <cell r="AO95" t="str">
            <v/>
          </cell>
          <cell r="AP95" t="str">
            <v/>
          </cell>
          <cell r="AQ95" t="str">
            <v/>
          </cell>
          <cell r="AR95" t="str">
            <v/>
          </cell>
          <cell r="AS95" t="str">
            <v/>
          </cell>
          <cell r="AT95" t="str">
            <v/>
          </cell>
          <cell r="AU95" t="str">
            <v/>
          </cell>
          <cell r="AV95" t="str">
            <v/>
          </cell>
          <cell r="AW95" t="str">
            <v/>
          </cell>
          <cell r="AX95" t="str">
            <v/>
          </cell>
          <cell r="AY95" t="str">
            <v/>
          </cell>
          <cell r="AZ95" t="str">
            <v/>
          </cell>
          <cell r="BA95">
            <v>0.04</v>
          </cell>
          <cell r="BB95" t="str">
            <v>F</v>
          </cell>
          <cell r="BC95" t="str">
            <v>D</v>
          </cell>
        </row>
        <row r="96">
          <cell r="A96" t="str">
            <v>2-Methylphenol</v>
          </cell>
          <cell r="B96">
            <v>108.14</v>
          </cell>
          <cell r="C96">
            <v>1.23E-06</v>
          </cell>
          <cell r="D96" t="str">
            <v>b</v>
          </cell>
          <cell r="E96">
            <v>21.88</v>
          </cell>
          <cell r="F96" t="str">
            <v>b</v>
          </cell>
          <cell r="G96">
            <v>0.13128</v>
          </cell>
          <cell r="H96">
            <v>0.074</v>
          </cell>
          <cell r="I96" t="str">
            <v>c</v>
          </cell>
          <cell r="J96">
            <v>8.3E-06</v>
          </cell>
          <cell r="K96" t="str">
            <v>c</v>
          </cell>
          <cell r="L96">
            <v>5.1132182928502245E-05</v>
          </cell>
          <cell r="M96">
            <v>1.079124466051012E-06</v>
          </cell>
          <cell r="N96">
            <v>0</v>
          </cell>
          <cell r="O96" t="e">
            <v>#REF!</v>
          </cell>
          <cell r="P96">
            <v>0.05</v>
          </cell>
          <cell r="Q96" t="str">
            <v>a</v>
          </cell>
          <cell r="X96">
            <v>22</v>
          </cell>
          <cell r="Y96" t="str">
            <v>OSHA</v>
          </cell>
          <cell r="Z96">
            <v>1</v>
          </cell>
          <cell r="AA96">
            <v>0.1</v>
          </cell>
          <cell r="AB96">
            <v>1.97</v>
          </cell>
          <cell r="AC96" t="str">
            <v>a</v>
          </cell>
          <cell r="AD96">
            <v>0.01</v>
          </cell>
          <cell r="AE96" t="str">
            <v>g</v>
          </cell>
          <cell r="AF96">
            <v>3300</v>
          </cell>
          <cell r="AG96" t="str">
            <v>n</v>
          </cell>
          <cell r="AH96">
            <v>34000</v>
          </cell>
          <cell r="AI96" t="str">
            <v>n</v>
          </cell>
          <cell r="AJ96">
            <v>180</v>
          </cell>
          <cell r="AK96" t="str">
            <v>n</v>
          </cell>
          <cell r="AL96">
            <v>1800</v>
          </cell>
          <cell r="AM96" t="str">
            <v>n</v>
          </cell>
          <cell r="AO96">
            <v>1800</v>
          </cell>
          <cell r="AP96" t="str">
            <v>n</v>
          </cell>
          <cell r="AQ96">
            <v>180</v>
          </cell>
          <cell r="AR96" t="str">
            <v>n</v>
          </cell>
          <cell r="AS96">
            <v>100000</v>
          </cell>
          <cell r="AT96" t="str">
            <v>n</v>
          </cell>
          <cell r="AU96">
            <v>3900</v>
          </cell>
          <cell r="AV96" t="str">
            <v>n</v>
          </cell>
          <cell r="AW96">
            <v>12000</v>
          </cell>
          <cell r="AX96" t="str">
            <v>s</v>
          </cell>
          <cell r="AY96">
            <v>6</v>
          </cell>
          <cell r="AZ96" t="str">
            <v>e</v>
          </cell>
        </row>
        <row r="97">
          <cell r="A97" t="str">
            <v>3-Methylphenol</v>
          </cell>
          <cell r="M97" t="str">
            <v/>
          </cell>
          <cell r="P97">
            <v>0.05</v>
          </cell>
          <cell r="Q97" t="str">
            <v>a</v>
          </cell>
          <cell r="X97">
            <v>22</v>
          </cell>
          <cell r="Y97" t="str">
            <v>OSHA</v>
          </cell>
          <cell r="Z97">
            <v>1</v>
          </cell>
          <cell r="AA97">
            <v>0.01</v>
          </cell>
          <cell r="AB97">
            <v>1.97</v>
          </cell>
          <cell r="AC97" t="str">
            <v>a</v>
          </cell>
          <cell r="AD97">
            <v>0.01</v>
          </cell>
          <cell r="AE97" t="str">
            <v>g</v>
          </cell>
          <cell r="AF97">
            <v>3300</v>
          </cell>
          <cell r="AG97" t="str">
            <v>n</v>
          </cell>
          <cell r="AH97">
            <v>34000</v>
          </cell>
          <cell r="AI97" t="str">
            <v>n</v>
          </cell>
          <cell r="AJ97">
            <v>180</v>
          </cell>
          <cell r="AK97" t="str">
            <v>n</v>
          </cell>
          <cell r="AL97">
            <v>1800</v>
          </cell>
          <cell r="AM97" t="str">
            <v>n</v>
          </cell>
          <cell r="AO97">
            <v>1800</v>
          </cell>
          <cell r="AP97" t="str">
            <v>n</v>
          </cell>
          <cell r="AQ97">
            <v>180</v>
          </cell>
          <cell r="AR97" t="str">
            <v>n</v>
          </cell>
          <cell r="AS97">
            <v>100000</v>
          </cell>
          <cell r="AT97" t="str">
            <v>n</v>
          </cell>
          <cell r="AU97">
            <v>3900</v>
          </cell>
          <cell r="AV97" t="str">
            <v>n</v>
          </cell>
          <cell r="AW97" t="str">
            <v/>
          </cell>
          <cell r="AX97" t="str">
            <v/>
          </cell>
          <cell r="AY97" t="str">
            <v/>
          </cell>
          <cell r="AZ97" t="str">
            <v/>
          </cell>
        </row>
        <row r="98">
          <cell r="A98" t="str">
            <v>4-Methylphenol</v>
          </cell>
          <cell r="B98">
            <v>108.14</v>
          </cell>
          <cell r="C98">
            <v>7.92E-07</v>
          </cell>
          <cell r="D98" t="str">
            <v>b</v>
          </cell>
          <cell r="E98">
            <v>48.98</v>
          </cell>
          <cell r="F98" t="str">
            <v>b</v>
          </cell>
          <cell r="G98">
            <v>0.29388</v>
          </cell>
          <cell r="H98">
            <v>0.074</v>
          </cell>
          <cell r="I98" t="str">
            <v>c</v>
          </cell>
          <cell r="J98">
            <v>1E-05</v>
          </cell>
          <cell r="K98" t="str">
            <v>c</v>
          </cell>
          <cell r="L98">
            <v>3.292413730030388E-05</v>
          </cell>
          <cell r="M98">
            <v>4.84437169547859E-07</v>
          </cell>
          <cell r="N98">
            <v>0</v>
          </cell>
          <cell r="O98" t="e">
            <v>#REF!</v>
          </cell>
          <cell r="P98">
            <v>0.005</v>
          </cell>
          <cell r="Q98" t="str">
            <v>b</v>
          </cell>
          <cell r="X98">
            <v>22</v>
          </cell>
          <cell r="Y98" t="str">
            <v>OSHA</v>
          </cell>
          <cell r="Z98">
            <v>1</v>
          </cell>
          <cell r="AA98">
            <v>0.1</v>
          </cell>
          <cell r="AB98">
            <v>1.97</v>
          </cell>
          <cell r="AC98" t="str">
            <v>a</v>
          </cell>
          <cell r="AD98">
            <v>0.01</v>
          </cell>
          <cell r="AE98" t="str">
            <v>g</v>
          </cell>
          <cell r="AF98">
            <v>330</v>
          </cell>
          <cell r="AG98" t="str">
            <v>n</v>
          </cell>
          <cell r="AH98">
            <v>3400</v>
          </cell>
          <cell r="AI98" t="str">
            <v>n</v>
          </cell>
          <cell r="AJ98">
            <v>18</v>
          </cell>
          <cell r="AK98" t="str">
            <v>n</v>
          </cell>
          <cell r="AL98">
            <v>180</v>
          </cell>
          <cell r="AM98" t="str">
            <v>n</v>
          </cell>
          <cell r="AO98">
            <v>180</v>
          </cell>
          <cell r="AP98" t="str">
            <v>n</v>
          </cell>
          <cell r="AQ98">
            <v>18</v>
          </cell>
          <cell r="AR98" t="str">
            <v>n</v>
          </cell>
          <cell r="AS98">
            <v>10000</v>
          </cell>
          <cell r="AT98" t="str">
            <v>n</v>
          </cell>
          <cell r="AU98">
            <v>390</v>
          </cell>
          <cell r="AV98" t="str">
            <v>n</v>
          </cell>
          <cell r="AW98" t="str">
            <v/>
          </cell>
          <cell r="AX98" t="str">
            <v/>
          </cell>
          <cell r="AY98" t="str">
            <v/>
          </cell>
          <cell r="AZ98" t="str">
            <v/>
          </cell>
        </row>
        <row r="99">
          <cell r="A99" t="str">
            <v>Naphthalene</v>
          </cell>
          <cell r="B99">
            <v>128.18</v>
          </cell>
          <cell r="C99">
            <v>0.0006146</v>
          </cell>
          <cell r="D99" t="str">
            <v>b</v>
          </cell>
          <cell r="E99">
            <v>1368.87</v>
          </cell>
          <cell r="F99" t="str">
            <v>b</v>
          </cell>
          <cell r="G99">
            <v>8.21322</v>
          </cell>
          <cell r="H99">
            <v>0.059</v>
          </cell>
          <cell r="I99" t="str">
            <v>c</v>
          </cell>
          <cell r="J99">
            <v>7.5E-06</v>
          </cell>
          <cell r="K99" t="str">
            <v>c</v>
          </cell>
          <cell r="L99">
            <v>0.025549463112079247</v>
          </cell>
          <cell r="M99">
            <v>9.38967214981538E-06</v>
          </cell>
          <cell r="N99">
            <v>0</v>
          </cell>
          <cell r="O99" t="e">
            <v>#REF!</v>
          </cell>
          <cell r="P99">
            <v>0.04</v>
          </cell>
          <cell r="Q99" t="str">
            <v>n</v>
          </cell>
          <cell r="R99">
            <v>0.04</v>
          </cell>
          <cell r="S99" t="str">
            <v>r</v>
          </cell>
          <cell r="X99">
            <v>50</v>
          </cell>
          <cell r="Y99" t="str">
            <v>OSHA</v>
          </cell>
          <cell r="Z99">
            <v>1</v>
          </cell>
          <cell r="AA99">
            <v>0.15</v>
          </cell>
          <cell r="AD99">
            <v>0.069</v>
          </cell>
          <cell r="AE99" t="str">
            <v>g</v>
          </cell>
          <cell r="AF99">
            <v>800</v>
          </cell>
          <cell r="AG99" t="str">
            <v>s</v>
          </cell>
          <cell r="AH99">
            <v>800</v>
          </cell>
          <cell r="AI99" t="str">
            <v>s</v>
          </cell>
          <cell r="AJ99">
            <v>150</v>
          </cell>
          <cell r="AK99" t="str">
            <v>n</v>
          </cell>
          <cell r="AL99">
            <v>240</v>
          </cell>
          <cell r="AM99" t="str">
            <v>n</v>
          </cell>
          <cell r="AO99">
            <v>1500</v>
          </cell>
          <cell r="AP99" t="str">
            <v>n</v>
          </cell>
          <cell r="AQ99">
            <v>150</v>
          </cell>
          <cell r="AR99" t="str">
            <v>n</v>
          </cell>
          <cell r="AS99">
            <v>82000</v>
          </cell>
          <cell r="AT99" t="str">
            <v>n</v>
          </cell>
          <cell r="AU99">
            <v>3100</v>
          </cell>
          <cell r="AV99" t="str">
            <v>n</v>
          </cell>
          <cell r="AW99">
            <v>180</v>
          </cell>
          <cell r="AX99" t="str">
            <v>s</v>
          </cell>
          <cell r="AY99">
            <v>30</v>
          </cell>
          <cell r="AZ99" t="str">
            <v>e</v>
          </cell>
          <cell r="BC99" t="str">
            <v>D</v>
          </cell>
        </row>
        <row r="100">
          <cell r="A100" t="str">
            <v>Nickel</v>
          </cell>
          <cell r="M100" t="str">
            <v/>
          </cell>
          <cell r="P100">
            <v>0.02</v>
          </cell>
          <cell r="Q100" t="str">
            <v>a</v>
          </cell>
          <cell r="X100">
            <v>1</v>
          </cell>
          <cell r="Y100" t="str">
            <v>OSHA</v>
          </cell>
          <cell r="Z100">
            <v>1</v>
          </cell>
          <cell r="AA100">
            <v>0.01</v>
          </cell>
          <cell r="AF100">
            <v>1500</v>
          </cell>
          <cell r="AG100" t="str">
            <v>n</v>
          </cell>
          <cell r="AH100">
            <v>34000</v>
          </cell>
          <cell r="AI100" t="str">
            <v>n</v>
          </cell>
          <cell r="AL100">
            <v>730</v>
          </cell>
          <cell r="AM100" t="str">
            <v>n</v>
          </cell>
          <cell r="AN100" t="str">
            <v>soluble salts</v>
          </cell>
          <cell r="AO100">
            <v>730</v>
          </cell>
          <cell r="AP100" t="str">
            <v>n</v>
          </cell>
          <cell r="AQ100">
            <v>73</v>
          </cell>
          <cell r="AR100" t="str">
            <v>n</v>
          </cell>
          <cell r="AS100">
            <v>41000</v>
          </cell>
          <cell r="AT100" t="str">
            <v>n</v>
          </cell>
          <cell r="AU100">
            <v>1600</v>
          </cell>
          <cell r="AV100" t="str">
            <v>n</v>
          </cell>
          <cell r="AW100">
            <v>6900</v>
          </cell>
          <cell r="AX100" t="str">
            <v>e</v>
          </cell>
          <cell r="AY100">
            <v>21</v>
          </cell>
          <cell r="AZ100" t="str">
            <v>e</v>
          </cell>
          <cell r="BA100">
            <v>0.1</v>
          </cell>
          <cell r="BB100" t="str">
            <v>F</v>
          </cell>
        </row>
        <row r="101">
          <cell r="A101" t="str">
            <v>4-Nitroaniline</v>
          </cell>
          <cell r="B101">
            <v>138.14</v>
          </cell>
          <cell r="C101">
            <v>1.14E-08</v>
          </cell>
          <cell r="D101" t="str">
            <v>b</v>
          </cell>
          <cell r="E101">
            <v>12.02</v>
          </cell>
          <cell r="F101" t="str">
            <v>b</v>
          </cell>
          <cell r="G101">
            <v>0.07212</v>
          </cell>
          <cell r="H101">
            <v>0.06616806938916131</v>
          </cell>
          <cell r="I101" t="str">
            <v>d</v>
          </cell>
          <cell r="J101">
            <v>7.004052255909722E-06</v>
          </cell>
          <cell r="K101" t="str">
            <v>d</v>
          </cell>
          <cell r="L101">
            <v>4.739080368983134E-07</v>
          </cell>
          <cell r="M101">
            <v>2.725374077683656E-07</v>
          </cell>
          <cell r="N101">
            <v>0</v>
          </cell>
          <cell r="O101" t="e">
            <v>#REF!</v>
          </cell>
          <cell r="P101">
            <v>0.003</v>
          </cell>
          <cell r="Q101" t="str">
            <v>f</v>
          </cell>
          <cell r="X101">
            <v>6</v>
          </cell>
          <cell r="Y101" t="str">
            <v>OSHA</v>
          </cell>
          <cell r="Z101">
            <v>1</v>
          </cell>
          <cell r="AA101">
            <v>0.1</v>
          </cell>
          <cell r="AO101">
            <v>110</v>
          </cell>
          <cell r="AP101" t="str">
            <v>n</v>
          </cell>
          <cell r="AQ101">
            <v>11</v>
          </cell>
          <cell r="AR101" t="str">
            <v>n</v>
          </cell>
          <cell r="AS101">
            <v>6100</v>
          </cell>
          <cell r="AT101" t="str">
            <v>n</v>
          </cell>
          <cell r="AU101">
            <v>230</v>
          </cell>
          <cell r="AV101" t="str">
            <v>n</v>
          </cell>
          <cell r="AW101" t="str">
            <v/>
          </cell>
          <cell r="AX101" t="str">
            <v/>
          </cell>
          <cell r="AY101" t="str">
            <v/>
          </cell>
          <cell r="AZ101" t="str">
            <v/>
          </cell>
        </row>
        <row r="102">
          <cell r="A102" t="str">
            <v>N-Nitrosodiphenylamine</v>
          </cell>
          <cell r="B102">
            <v>198.22</v>
          </cell>
          <cell r="C102">
            <v>2.33E-08</v>
          </cell>
          <cell r="D102" t="str">
            <v>b</v>
          </cell>
          <cell r="E102">
            <v>575.44</v>
          </cell>
          <cell r="F102" t="str">
            <v>b</v>
          </cell>
          <cell r="G102">
            <v>3.4526400000000006</v>
          </cell>
          <cell r="H102">
            <v>0.05523755578741124</v>
          </cell>
          <cell r="I102" t="str">
            <v>d</v>
          </cell>
          <cell r="J102">
            <v>5.662101805127695E-06</v>
          </cell>
          <cell r="K102" t="str">
            <v>d</v>
          </cell>
          <cell r="L102">
            <v>9.686015140114651E-07</v>
          </cell>
          <cell r="M102">
            <v>1.1084529549587657E-08</v>
          </cell>
          <cell r="N102">
            <v>0</v>
          </cell>
          <cell r="O102" t="e">
            <v>#REF!</v>
          </cell>
          <cell r="T102">
            <v>150</v>
          </cell>
          <cell r="U102" t="str">
            <v>a</v>
          </cell>
          <cell r="V102">
            <v>151</v>
          </cell>
          <cell r="W102" t="str">
            <v>a</v>
          </cell>
          <cell r="Z102">
            <v>1</v>
          </cell>
          <cell r="AA102">
            <v>0.1</v>
          </cell>
          <cell r="AD102">
            <v>0.036</v>
          </cell>
          <cell r="AE102" t="str">
            <v>g (value taken for p-nitrosodiphenylamine)</v>
          </cell>
          <cell r="AO102">
            <v>14</v>
          </cell>
          <cell r="AP102" t="str">
            <v>c</v>
          </cell>
          <cell r="AQ102">
            <v>1.3</v>
          </cell>
          <cell r="AR102" t="str">
            <v>c</v>
          </cell>
          <cell r="AS102">
            <v>1200</v>
          </cell>
          <cell r="AT102" t="str">
            <v>c</v>
          </cell>
          <cell r="AU102">
            <v>130</v>
          </cell>
          <cell r="AV102" t="str">
            <v>c</v>
          </cell>
          <cell r="AW102">
            <v>29</v>
          </cell>
          <cell r="AX102" t="str">
            <v>c</v>
          </cell>
          <cell r="AY102">
            <v>0.2</v>
          </cell>
          <cell r="AZ102" t="str">
            <v>e</v>
          </cell>
        </row>
        <row r="103">
          <cell r="A103" t="str">
            <v>Pentachlorophenol</v>
          </cell>
          <cell r="B103">
            <v>266.4</v>
          </cell>
          <cell r="C103">
            <v>2.75E-06</v>
          </cell>
          <cell r="D103" t="str">
            <v>a</v>
          </cell>
          <cell r="E103">
            <v>53000</v>
          </cell>
          <cell r="F103" t="str">
            <v>a</v>
          </cell>
          <cell r="G103">
            <v>318</v>
          </cell>
          <cell r="H103">
            <v>0.058</v>
          </cell>
          <cell r="I103" t="str">
            <v>c</v>
          </cell>
          <cell r="J103">
            <v>6.1E-06</v>
          </cell>
          <cell r="K103" t="str">
            <v>c</v>
          </cell>
          <cell r="L103">
            <v>0.00011431992118161069</v>
          </cell>
          <cell r="M103">
            <v>1.2033099308709787E-09</v>
          </cell>
          <cell r="N103">
            <v>0</v>
          </cell>
          <cell r="O103" t="e">
            <v>#REF!</v>
          </cell>
          <cell r="P103">
            <v>0.03</v>
          </cell>
          <cell r="Q103" t="str">
            <v>a</v>
          </cell>
          <cell r="T103">
            <v>0.12</v>
          </cell>
          <cell r="U103" t="str">
            <v>a</v>
          </cell>
          <cell r="X103">
            <v>0.5</v>
          </cell>
          <cell r="Y103" t="str">
            <v>OSHA</v>
          </cell>
          <cell r="Z103">
            <v>1</v>
          </cell>
          <cell r="AA103">
            <v>0.1</v>
          </cell>
          <cell r="AB103">
            <v>5</v>
          </cell>
          <cell r="AC103" t="str">
            <v>a</v>
          </cell>
          <cell r="AD103">
            <v>0.65</v>
          </cell>
          <cell r="AE103" t="str">
            <v>g</v>
          </cell>
          <cell r="AF103">
            <v>2.5</v>
          </cell>
          <cell r="AG103" t="str">
            <v>c</v>
          </cell>
          <cell r="AH103">
            <v>7.9</v>
          </cell>
          <cell r="AI103" t="str">
            <v>c</v>
          </cell>
          <cell r="AJ103">
            <v>0.056</v>
          </cell>
          <cell r="AK103" t="str">
            <v>c</v>
          </cell>
          <cell r="AL103">
            <v>0.56</v>
          </cell>
          <cell r="AM103" t="str">
            <v>c</v>
          </cell>
          <cell r="AO103">
            <v>0.56</v>
          </cell>
          <cell r="AP103" t="str">
            <v>c</v>
          </cell>
          <cell r="AQ103">
            <v>0.052</v>
          </cell>
          <cell r="AR103" t="str">
            <v>c</v>
          </cell>
          <cell r="AS103">
            <v>48</v>
          </cell>
          <cell r="AT103" t="str">
            <v>c</v>
          </cell>
          <cell r="AU103">
            <v>5.3</v>
          </cell>
          <cell r="AV103" t="str">
            <v>c</v>
          </cell>
          <cell r="AW103">
            <v>7.9</v>
          </cell>
          <cell r="AX103" t="str">
            <v>c</v>
          </cell>
          <cell r="AY103">
            <v>0.2</v>
          </cell>
          <cell r="AZ103" t="str">
            <v>e</v>
          </cell>
          <cell r="BA103">
            <v>0.001</v>
          </cell>
          <cell r="BB103" t="str">
            <v>F</v>
          </cell>
          <cell r="BC103" t="str">
            <v>B2</v>
          </cell>
        </row>
        <row r="104">
          <cell r="A104" t="str">
            <v>Phenanthrene</v>
          </cell>
          <cell r="B104">
            <v>178.22</v>
          </cell>
          <cell r="C104">
            <v>0.000159</v>
          </cell>
          <cell r="D104" t="str">
            <v>a</v>
          </cell>
          <cell r="E104">
            <v>14000</v>
          </cell>
          <cell r="F104" t="str">
            <v>a</v>
          </cell>
          <cell r="G104">
            <v>84</v>
          </cell>
          <cell r="H104">
            <v>0.058</v>
          </cell>
          <cell r="I104" t="str">
            <v>c</v>
          </cell>
          <cell r="J104">
            <v>6.49E-06</v>
          </cell>
          <cell r="K104" t="str">
            <v>c</v>
          </cell>
          <cell r="L104">
            <v>0.006609769988318582</v>
          </cell>
          <cell r="M104">
            <v>2.3653439740074773E-07</v>
          </cell>
          <cell r="N104">
            <v>0</v>
          </cell>
          <cell r="O104" t="e">
            <v>#REF!</v>
          </cell>
          <cell r="P104">
            <v>0.04</v>
          </cell>
          <cell r="Q104" t="str">
            <v>s</v>
          </cell>
          <cell r="R104">
            <v>0.04</v>
          </cell>
          <cell r="S104" t="str">
            <v>s</v>
          </cell>
          <cell r="X104">
            <v>0.2</v>
          </cell>
          <cell r="Y104" t="str">
            <v>OSHA (coal tar pitch)</v>
          </cell>
          <cell r="Z104">
            <v>1</v>
          </cell>
          <cell r="AA104">
            <v>0.15</v>
          </cell>
          <cell r="AB104">
            <v>4.46</v>
          </cell>
          <cell r="AC104" t="str">
            <v>a</v>
          </cell>
          <cell r="AD104">
            <v>0.27</v>
          </cell>
          <cell r="AE104" t="str">
            <v>g</v>
          </cell>
          <cell r="AO104" t="str">
            <v/>
          </cell>
          <cell r="AP104" t="str">
            <v/>
          </cell>
          <cell r="AQ104" t="str">
            <v/>
          </cell>
          <cell r="AR104" t="str">
            <v/>
          </cell>
          <cell r="AS104" t="str">
            <v/>
          </cell>
          <cell r="AT104" t="str">
            <v/>
          </cell>
          <cell r="AU104" t="str">
            <v/>
          </cell>
          <cell r="AV104" t="str">
            <v/>
          </cell>
          <cell r="AW104" t="str">
            <v/>
          </cell>
          <cell r="AX104" t="str">
            <v/>
          </cell>
          <cell r="AY104" t="str">
            <v/>
          </cell>
          <cell r="AZ104" t="str">
            <v/>
          </cell>
          <cell r="BC104" t="str">
            <v>D</v>
          </cell>
        </row>
        <row r="105">
          <cell r="A105" t="str">
            <v>Phenol</v>
          </cell>
          <cell r="B105">
            <v>94.1</v>
          </cell>
          <cell r="C105">
            <v>4.54E-07</v>
          </cell>
          <cell r="D105" t="str">
            <v>a</v>
          </cell>
          <cell r="E105">
            <v>14.2</v>
          </cell>
          <cell r="F105" t="str">
            <v>a</v>
          </cell>
          <cell r="G105">
            <v>0.0852</v>
          </cell>
          <cell r="H105">
            <v>0.082</v>
          </cell>
          <cell r="I105" t="str">
            <v>c</v>
          </cell>
          <cell r="J105">
            <v>9.1E-06</v>
          </cell>
          <cell r="K105" t="str">
            <v>c</v>
          </cell>
          <cell r="L105">
            <v>1.8873179715073186E-05</v>
          </cell>
          <cell r="M105">
            <v>7.503766110861287E-07</v>
          </cell>
          <cell r="N105">
            <v>0</v>
          </cell>
          <cell r="O105" t="e">
            <v>#REF!</v>
          </cell>
          <cell r="P105">
            <v>0.6</v>
          </cell>
          <cell r="Q105" t="str">
            <v>a</v>
          </cell>
          <cell r="X105">
            <v>19</v>
          </cell>
          <cell r="Y105" t="str">
            <v>OSHA</v>
          </cell>
          <cell r="Z105">
            <v>1</v>
          </cell>
          <cell r="AA105">
            <v>0.1</v>
          </cell>
          <cell r="AB105">
            <v>1.46</v>
          </cell>
          <cell r="AC105" t="str">
            <v>a</v>
          </cell>
          <cell r="AD105">
            <v>0.0055</v>
          </cell>
          <cell r="AE105" t="str">
            <v>g</v>
          </cell>
          <cell r="AF105">
            <v>39000</v>
          </cell>
          <cell r="AG105" t="str">
            <v>n</v>
          </cell>
          <cell r="AH105">
            <v>100000</v>
          </cell>
          <cell r="AI105" t="str">
            <v>m</v>
          </cell>
          <cell r="AJ105">
            <v>2200</v>
          </cell>
          <cell r="AK105" t="str">
            <v>n</v>
          </cell>
          <cell r="AL105">
            <v>22000</v>
          </cell>
          <cell r="AM105" t="str">
            <v>n</v>
          </cell>
          <cell r="AO105">
            <v>22000</v>
          </cell>
          <cell r="AP105" t="str">
            <v>n</v>
          </cell>
          <cell r="AQ105">
            <v>2200</v>
          </cell>
          <cell r="AR105" t="str">
            <v>n</v>
          </cell>
          <cell r="AS105">
            <v>1000000</v>
          </cell>
          <cell r="AT105" t="str">
            <v>n</v>
          </cell>
          <cell r="AU105">
            <v>47000</v>
          </cell>
          <cell r="AV105" t="str">
            <v>n</v>
          </cell>
          <cell r="AW105">
            <v>21000</v>
          </cell>
          <cell r="AX105" t="str">
            <v>s</v>
          </cell>
          <cell r="AY105">
            <v>49</v>
          </cell>
          <cell r="AZ105" t="str">
            <v>e</v>
          </cell>
          <cell r="BC105" t="str">
            <v>D</v>
          </cell>
        </row>
        <row r="106">
          <cell r="A106" t="str">
            <v>Pyrene</v>
          </cell>
          <cell r="B106">
            <v>202.3</v>
          </cell>
          <cell r="C106">
            <v>5.04E-06</v>
          </cell>
          <cell r="D106" t="str">
            <v>a</v>
          </cell>
          <cell r="E106">
            <v>38000</v>
          </cell>
          <cell r="F106" t="str">
            <v>a</v>
          </cell>
          <cell r="G106">
            <v>228</v>
          </cell>
          <cell r="H106">
            <v>0.054677701244168216</v>
          </cell>
          <cell r="I106" t="str">
            <v>d</v>
          </cell>
          <cell r="J106">
            <v>5.594560306655477E-06</v>
          </cell>
          <cell r="K106" t="str">
            <v>d</v>
          </cell>
          <cell r="L106">
            <v>0.00020951723736557014</v>
          </cell>
          <cell r="M106">
            <v>2.759158745996358E-09</v>
          </cell>
          <cell r="N106">
            <v>0</v>
          </cell>
          <cell r="O106" t="e">
            <v>#REF!</v>
          </cell>
          <cell r="P106">
            <v>0.03</v>
          </cell>
          <cell r="Q106" t="str">
            <v>a</v>
          </cell>
          <cell r="R106">
            <v>0.03</v>
          </cell>
          <cell r="S106" t="str">
            <v>r</v>
          </cell>
          <cell r="X106">
            <v>0.2</v>
          </cell>
          <cell r="Y106" t="str">
            <v>OSHA (coal tar pitch)</v>
          </cell>
          <cell r="Z106">
            <v>1</v>
          </cell>
          <cell r="AA106">
            <v>0.15</v>
          </cell>
          <cell r="AB106">
            <v>4.88</v>
          </cell>
          <cell r="AC106" t="str">
            <v>a</v>
          </cell>
          <cell r="AD106">
            <v>0.3241678943245188</v>
          </cell>
          <cell r="AE106" t="str">
            <v>i</v>
          </cell>
          <cell r="AF106">
            <v>2000</v>
          </cell>
          <cell r="AG106" t="str">
            <v>n</v>
          </cell>
          <cell r="AH106">
            <v>20000</v>
          </cell>
          <cell r="AI106" t="str">
            <v>n</v>
          </cell>
          <cell r="AJ106">
            <v>110</v>
          </cell>
          <cell r="AK106" t="str">
            <v>n</v>
          </cell>
          <cell r="AL106">
            <v>1100</v>
          </cell>
          <cell r="AM106" t="str">
            <v>n</v>
          </cell>
          <cell r="AO106">
            <v>1100</v>
          </cell>
          <cell r="AP106" t="str">
            <v>n</v>
          </cell>
          <cell r="AQ106">
            <v>110</v>
          </cell>
          <cell r="AR106" t="str">
            <v>n</v>
          </cell>
          <cell r="AS106">
            <v>61000</v>
          </cell>
          <cell r="AT106" t="str">
            <v>n</v>
          </cell>
          <cell r="AU106">
            <v>2300</v>
          </cell>
          <cell r="AV106" t="str">
            <v>n</v>
          </cell>
          <cell r="AW106">
            <v>56</v>
          </cell>
          <cell r="AX106" t="str">
            <v>s</v>
          </cell>
          <cell r="AY106">
            <v>1400</v>
          </cell>
          <cell r="AZ106" t="str">
            <v>e</v>
          </cell>
          <cell r="BC106" t="str">
            <v>D</v>
          </cell>
        </row>
        <row r="107">
          <cell r="A107" t="str">
            <v>Pyridine</v>
          </cell>
          <cell r="B107">
            <v>79.1</v>
          </cell>
          <cell r="C107">
            <v>2.36E-05</v>
          </cell>
          <cell r="H107">
            <v>0.091</v>
          </cell>
          <cell r="I107" t="str">
            <v>c</v>
          </cell>
          <cell r="J107">
            <v>7.6E-06</v>
          </cell>
          <cell r="K107" t="str">
            <v>c</v>
          </cell>
          <cell r="L107">
            <v>0.0009810727781403683</v>
          </cell>
          <cell r="M107">
            <v>4.663427916944026E-05</v>
          </cell>
          <cell r="N107">
            <v>0</v>
          </cell>
          <cell r="O107" t="e">
            <v>#REF!</v>
          </cell>
          <cell r="P107">
            <v>0.001</v>
          </cell>
          <cell r="Q107" t="str">
            <v>a</v>
          </cell>
          <cell r="X107">
            <v>15</v>
          </cell>
          <cell r="Y107" t="str">
            <v>OSHA</v>
          </cell>
          <cell r="Z107">
            <v>1</v>
          </cell>
          <cell r="AA107">
            <v>0.1</v>
          </cell>
          <cell r="AB107">
            <v>0.66</v>
          </cell>
          <cell r="AC107" t="str">
            <v>a</v>
          </cell>
          <cell r="AD107">
            <v>0.0018453978062496963</v>
          </cell>
          <cell r="AE107" t="str">
            <v>i</v>
          </cell>
          <cell r="AF107">
            <v>65</v>
          </cell>
          <cell r="AG107" t="str">
            <v>n</v>
          </cell>
          <cell r="AH107">
            <v>680</v>
          </cell>
          <cell r="AI107" t="str">
            <v>n</v>
          </cell>
          <cell r="AJ107">
            <v>3.7</v>
          </cell>
          <cell r="AK107" t="str">
            <v>n</v>
          </cell>
          <cell r="AL107">
            <v>37</v>
          </cell>
          <cell r="AM107" t="str">
            <v>n</v>
          </cell>
          <cell r="AO107">
            <v>37</v>
          </cell>
          <cell r="AP107" t="str">
            <v>n</v>
          </cell>
          <cell r="AQ107">
            <v>3.7</v>
          </cell>
          <cell r="AR107" t="str">
            <v>n</v>
          </cell>
          <cell r="AS107">
            <v>2000</v>
          </cell>
          <cell r="AT107" t="str">
            <v>n</v>
          </cell>
          <cell r="AU107">
            <v>78</v>
          </cell>
          <cell r="AV107" t="str">
            <v>n</v>
          </cell>
          <cell r="AW107" t="str">
            <v/>
          </cell>
          <cell r="AX107" t="str">
            <v/>
          </cell>
          <cell r="AY107" t="str">
            <v/>
          </cell>
          <cell r="AZ107" t="str">
            <v/>
          </cell>
        </row>
        <row r="108">
          <cell r="A108" t="str">
            <v>Selenium</v>
          </cell>
          <cell r="M108" t="str">
            <v/>
          </cell>
          <cell r="P108">
            <v>0.005</v>
          </cell>
          <cell r="Q108" t="str">
            <v>a</v>
          </cell>
          <cell r="X108">
            <v>0.2</v>
          </cell>
          <cell r="Y108" t="str">
            <v>OSHA</v>
          </cell>
          <cell r="Z108">
            <v>1</v>
          </cell>
          <cell r="AA108">
            <v>0.01</v>
          </cell>
          <cell r="AF108">
            <v>380</v>
          </cell>
          <cell r="AG108" t="str">
            <v>n</v>
          </cell>
          <cell r="AH108">
            <v>8500</v>
          </cell>
          <cell r="AI108" t="str">
            <v>n</v>
          </cell>
          <cell r="AL108">
            <v>180</v>
          </cell>
          <cell r="AM108" t="str">
            <v>n</v>
          </cell>
          <cell r="AO108">
            <v>180</v>
          </cell>
          <cell r="AP108" t="str">
            <v>n</v>
          </cell>
          <cell r="AQ108">
            <v>18</v>
          </cell>
          <cell r="AR108" t="str">
            <v>n</v>
          </cell>
          <cell r="AS108">
            <v>10000</v>
          </cell>
          <cell r="AT108" t="str">
            <v>n</v>
          </cell>
          <cell r="AU108">
            <v>390</v>
          </cell>
          <cell r="AV108" t="str">
            <v>n</v>
          </cell>
          <cell r="AW108" t="str">
            <v/>
          </cell>
          <cell r="AX108" t="str">
            <v/>
          </cell>
          <cell r="AY108">
            <v>3</v>
          </cell>
          <cell r="AZ108" t="str">
            <v>e</v>
          </cell>
          <cell r="BA108">
            <v>0.05</v>
          </cell>
          <cell r="BB108" t="str">
            <v>F</v>
          </cell>
          <cell r="BC108" t="str">
            <v>D</v>
          </cell>
        </row>
        <row r="109">
          <cell r="A109" t="str">
            <v>Silver</v>
          </cell>
          <cell r="M109" t="str">
            <v/>
          </cell>
          <cell r="P109">
            <v>0.005</v>
          </cell>
          <cell r="Q109" t="str">
            <v>a</v>
          </cell>
          <cell r="X109">
            <v>0.01</v>
          </cell>
          <cell r="Y109" t="str">
            <v>OSHA (soluble)</v>
          </cell>
          <cell r="Z109">
            <v>1</v>
          </cell>
          <cell r="AA109">
            <v>0.01</v>
          </cell>
          <cell r="AF109">
            <v>380</v>
          </cell>
          <cell r="AG109" t="str">
            <v>n</v>
          </cell>
          <cell r="AH109">
            <v>8500</v>
          </cell>
          <cell r="AI109" t="str">
            <v>n</v>
          </cell>
          <cell r="AL109">
            <v>180</v>
          </cell>
          <cell r="AM109" t="str">
            <v>n</v>
          </cell>
          <cell r="AO109">
            <v>180</v>
          </cell>
          <cell r="AP109" t="str">
            <v>n</v>
          </cell>
          <cell r="AQ109">
            <v>18</v>
          </cell>
          <cell r="AR109" t="str">
            <v>n</v>
          </cell>
          <cell r="AS109">
            <v>10000</v>
          </cell>
          <cell r="AT109" t="str">
            <v>n</v>
          </cell>
          <cell r="AU109">
            <v>390</v>
          </cell>
          <cell r="AV109" t="str">
            <v>n</v>
          </cell>
          <cell r="AW109" t="str">
            <v/>
          </cell>
          <cell r="AX109" t="str">
            <v/>
          </cell>
          <cell r="AY109" t="str">
            <v/>
          </cell>
          <cell r="AZ109" t="str">
            <v/>
          </cell>
          <cell r="BA109">
            <v>0.1</v>
          </cell>
          <cell r="BB109" t="str">
            <v>F (Secondary Standard)</v>
          </cell>
          <cell r="BC109" t="str">
            <v>D</v>
          </cell>
        </row>
        <row r="110">
          <cell r="A110" t="str">
            <v>2,3,7,8-TCDD</v>
          </cell>
          <cell r="B110">
            <v>322</v>
          </cell>
          <cell r="C110">
            <v>0.0036</v>
          </cell>
          <cell r="D110" t="str">
            <v>a</v>
          </cell>
          <cell r="E110">
            <v>3300000</v>
          </cell>
          <cell r="F110" t="str">
            <v>a</v>
          </cell>
          <cell r="G110">
            <v>19800</v>
          </cell>
          <cell r="H110">
            <v>0.104</v>
          </cell>
          <cell r="I110" t="str">
            <v>c</v>
          </cell>
          <cell r="J110">
            <v>5.8E-06</v>
          </cell>
          <cell r="K110" t="str">
            <v>c</v>
          </cell>
          <cell r="L110">
            <v>0.14965516954683583</v>
          </cell>
          <cell r="M110">
            <v>4.070451099382936E-08</v>
          </cell>
          <cell r="N110">
            <v>0</v>
          </cell>
          <cell r="O110" t="e">
            <v>#REF!</v>
          </cell>
          <cell r="T110">
            <v>156000</v>
          </cell>
          <cell r="U110" t="str">
            <v>b</v>
          </cell>
          <cell r="V110">
            <v>116000</v>
          </cell>
          <cell r="W110" t="str">
            <v>b</v>
          </cell>
          <cell r="Z110">
            <v>1</v>
          </cell>
          <cell r="AA110">
            <v>0.1</v>
          </cell>
          <cell r="AB110">
            <v>6.72</v>
          </cell>
          <cell r="AC110" t="str">
            <v>a</v>
          </cell>
          <cell r="AD110">
            <v>1.4</v>
          </cell>
          <cell r="AE110" t="str">
            <v>g</v>
          </cell>
          <cell r="AF110">
            <v>3.8E-06</v>
          </cell>
          <cell r="AG110" t="str">
            <v>c</v>
          </cell>
          <cell r="AH110">
            <v>2.4E-05</v>
          </cell>
          <cell r="AI110" t="str">
            <v>c</v>
          </cell>
          <cell r="AJ110">
            <v>4.5E-08</v>
          </cell>
          <cell r="AK110" t="str">
            <v>c</v>
          </cell>
          <cell r="AL110">
            <v>4.5E-07</v>
          </cell>
          <cell r="AM110" t="str">
            <v>c</v>
          </cell>
          <cell r="AO110">
            <v>4E-07</v>
          </cell>
          <cell r="AP110" t="str">
            <v>c</v>
          </cell>
          <cell r="AQ110">
            <v>5E-08</v>
          </cell>
          <cell r="AR110" t="str">
            <v>c</v>
          </cell>
          <cell r="AS110">
            <v>4E-05</v>
          </cell>
          <cell r="AT110" t="str">
            <v>c</v>
          </cell>
          <cell r="AU110">
            <v>4E-06</v>
          </cell>
          <cell r="AV110" t="str">
            <v>c</v>
          </cell>
          <cell r="BA110">
            <v>3E-08</v>
          </cell>
          <cell r="BB110" t="str">
            <v>F</v>
          </cell>
          <cell r="BC110" t="str">
            <v>B2</v>
          </cell>
        </row>
        <row r="111">
          <cell r="A111" t="str">
            <v>1,1,2,2-Tetrachloroethane</v>
          </cell>
          <cell r="B111">
            <v>168</v>
          </cell>
          <cell r="C111">
            <v>0.000381</v>
          </cell>
          <cell r="D111" t="str">
            <v>a</v>
          </cell>
          <cell r="E111">
            <v>118</v>
          </cell>
          <cell r="F111" t="str">
            <v>a</v>
          </cell>
          <cell r="G111">
            <v>0.708</v>
          </cell>
          <cell r="H111">
            <v>0.071</v>
          </cell>
          <cell r="I111" t="str">
            <v>c</v>
          </cell>
          <cell r="J111">
            <v>7.9E-06</v>
          </cell>
          <cell r="K111" t="str">
            <v>c</v>
          </cell>
          <cell r="L111">
            <v>0.01583850544370679</v>
          </cell>
          <cell r="M111">
            <v>7.186559742796749E-05</v>
          </cell>
          <cell r="N111">
            <v>0</v>
          </cell>
          <cell r="O111" t="e">
            <v>#REF!</v>
          </cell>
          <cell r="T111">
            <v>0.2</v>
          </cell>
          <cell r="U111" t="str">
            <v>a</v>
          </cell>
          <cell r="V111">
            <v>0.203</v>
          </cell>
          <cell r="W111" t="str">
            <v>a</v>
          </cell>
          <cell r="X111">
            <v>35</v>
          </cell>
          <cell r="Y111" t="str">
            <v>OSHA</v>
          </cell>
          <cell r="AA111">
            <v>0.1</v>
          </cell>
          <cell r="AB111">
            <v>2.39</v>
          </cell>
          <cell r="AC111" t="str">
            <v>a</v>
          </cell>
          <cell r="AD111">
            <v>0.009</v>
          </cell>
          <cell r="AE111" t="str">
            <v>g</v>
          </cell>
          <cell r="AF111">
            <v>0.9</v>
          </cell>
          <cell r="AG111" t="str">
            <v>c</v>
          </cell>
          <cell r="AH111">
            <v>2.4</v>
          </cell>
          <cell r="AI111" t="str">
            <v>c</v>
          </cell>
          <cell r="AJ111">
            <v>0.033</v>
          </cell>
          <cell r="AK111" t="str">
            <v>c</v>
          </cell>
          <cell r="AL111">
            <v>0.055</v>
          </cell>
          <cell r="AM111" t="str">
            <v>c</v>
          </cell>
          <cell r="AO111">
            <v>0.052</v>
          </cell>
          <cell r="AP111" t="str">
            <v>c</v>
          </cell>
          <cell r="AQ111">
            <v>0.031</v>
          </cell>
          <cell r="AR111" t="str">
            <v>c</v>
          </cell>
          <cell r="AS111">
            <v>29</v>
          </cell>
          <cell r="AT111" t="str">
            <v>c</v>
          </cell>
          <cell r="AU111">
            <v>3.2</v>
          </cell>
          <cell r="AV111" t="str">
            <v>c</v>
          </cell>
          <cell r="AW111">
            <v>0.4</v>
          </cell>
          <cell r="AX111" t="str">
            <v>e</v>
          </cell>
          <cell r="AY111">
            <v>0.001</v>
          </cell>
          <cell r="AZ111" t="str">
            <v>e</v>
          </cell>
          <cell r="BB111" t="str">
            <v>L</v>
          </cell>
          <cell r="BC111" t="str">
            <v>C</v>
          </cell>
        </row>
        <row r="112">
          <cell r="A112" t="str">
            <v>Tetrachloroethene</v>
          </cell>
          <cell r="B112">
            <v>165.83</v>
          </cell>
          <cell r="C112">
            <v>0.0259</v>
          </cell>
          <cell r="D112" t="str">
            <v>a</v>
          </cell>
          <cell r="E112">
            <v>364</v>
          </cell>
          <cell r="F112" t="str">
            <v>a</v>
          </cell>
          <cell r="G112">
            <v>2.184</v>
          </cell>
          <cell r="H112">
            <v>0.072</v>
          </cell>
          <cell r="I112" t="str">
            <v>c</v>
          </cell>
          <cell r="J112">
            <v>8.2E-06</v>
          </cell>
          <cell r="K112" t="str">
            <v>c</v>
          </cell>
          <cell r="L112">
            <v>1.0766858031286244</v>
          </cell>
          <cell r="M112">
            <v>0.001615360106161263</v>
          </cell>
          <cell r="N112">
            <v>0</v>
          </cell>
          <cell r="O112" t="e">
            <v>#REF!</v>
          </cell>
          <cell r="P112">
            <v>0.01</v>
          </cell>
          <cell r="Q112" t="str">
            <v>a</v>
          </cell>
          <cell r="T112">
            <v>0.052</v>
          </cell>
          <cell r="U112" t="str">
            <v>e</v>
          </cell>
          <cell r="V112">
            <v>0.00203</v>
          </cell>
          <cell r="W112" t="str">
            <v>e</v>
          </cell>
          <cell r="X112">
            <v>678.241308793456</v>
          </cell>
          <cell r="Y112" t="str">
            <v>OSHA</v>
          </cell>
          <cell r="Z112">
            <v>1</v>
          </cell>
          <cell r="AA112">
            <v>0.1</v>
          </cell>
          <cell r="AB112">
            <v>2.6</v>
          </cell>
          <cell r="AC112" t="str">
            <v>a</v>
          </cell>
          <cell r="AD112">
            <v>0.048</v>
          </cell>
          <cell r="AE112" t="str">
            <v>g</v>
          </cell>
          <cell r="AF112">
            <v>7</v>
          </cell>
          <cell r="AG112" t="str">
            <v>c</v>
          </cell>
          <cell r="AH112">
            <v>25</v>
          </cell>
          <cell r="AI112" t="str">
            <v>c</v>
          </cell>
          <cell r="AJ112">
            <v>3.3</v>
          </cell>
          <cell r="AK112" t="str">
            <v>c</v>
          </cell>
          <cell r="AL112">
            <v>1.1</v>
          </cell>
          <cell r="AM112" t="str">
            <v>c</v>
          </cell>
          <cell r="AO112">
            <v>1.1</v>
          </cell>
          <cell r="AP112" t="str">
            <v>c</v>
          </cell>
          <cell r="AQ112">
            <v>3.1</v>
          </cell>
          <cell r="AR112" t="str">
            <v>c</v>
          </cell>
          <cell r="AS112">
            <v>110</v>
          </cell>
          <cell r="AT112" t="str">
            <v>c</v>
          </cell>
          <cell r="AU112">
            <v>12</v>
          </cell>
          <cell r="AV112" t="str">
            <v>c</v>
          </cell>
          <cell r="AW112">
            <v>11</v>
          </cell>
          <cell r="AX112" t="str">
            <v>e</v>
          </cell>
          <cell r="AY112">
            <v>0.04</v>
          </cell>
          <cell r="AZ112" t="str">
            <v>e</v>
          </cell>
          <cell r="BA112">
            <v>0.005</v>
          </cell>
          <cell r="BB112" t="str">
            <v>F</v>
          </cell>
          <cell r="BC112" t="str">
            <v>B2</v>
          </cell>
        </row>
        <row r="113">
          <cell r="A113" t="str">
            <v>2,3,4,6-Tetrachlorophenol</v>
          </cell>
          <cell r="B113">
            <v>231.9</v>
          </cell>
          <cell r="C113">
            <v>4.53E-06</v>
          </cell>
          <cell r="E113">
            <v>98</v>
          </cell>
          <cell r="G113">
            <v>0.588</v>
          </cell>
          <cell r="H113">
            <v>0.05106905419801313</v>
          </cell>
          <cell r="I113" t="str">
            <v>d</v>
          </cell>
          <cell r="J113">
            <v>5.16220674219957E-06</v>
          </cell>
          <cell r="K113" t="str">
            <v>d</v>
          </cell>
          <cell r="L113">
            <v>0.00018831608834643507</v>
          </cell>
          <cell r="M113">
            <v>7.722791549636641E-07</v>
          </cell>
          <cell r="N113">
            <v>0</v>
          </cell>
          <cell r="O113" t="e">
            <v>#REF!</v>
          </cell>
          <cell r="P113">
            <v>0.03</v>
          </cell>
          <cell r="Q113" t="str">
            <v>a</v>
          </cell>
          <cell r="Z113">
            <v>1</v>
          </cell>
          <cell r="AA113">
            <v>0.1</v>
          </cell>
          <cell r="AF113">
            <v>2000</v>
          </cell>
          <cell r="AG113" t="str">
            <v>n</v>
          </cell>
          <cell r="AH113">
            <v>20000</v>
          </cell>
          <cell r="AI113" t="str">
            <v>n</v>
          </cell>
          <cell r="AJ113">
            <v>110</v>
          </cell>
          <cell r="AK113" t="str">
            <v>n</v>
          </cell>
          <cell r="AL113">
            <v>1100</v>
          </cell>
          <cell r="AM113" t="str">
            <v>n</v>
          </cell>
          <cell r="AO113">
            <v>1100</v>
          </cell>
          <cell r="AP113" t="str">
            <v>n</v>
          </cell>
          <cell r="AQ113">
            <v>110</v>
          </cell>
          <cell r="AR113" t="str">
            <v>n</v>
          </cell>
          <cell r="AS113">
            <v>61000</v>
          </cell>
          <cell r="AT113" t="str">
            <v>n</v>
          </cell>
          <cell r="AU113">
            <v>2300</v>
          </cell>
          <cell r="AV113" t="str">
            <v>n</v>
          </cell>
          <cell r="AW113" t="str">
            <v/>
          </cell>
          <cell r="AX113" t="str">
            <v/>
          </cell>
          <cell r="AY113" t="str">
            <v/>
          </cell>
          <cell r="AZ113" t="str">
            <v/>
          </cell>
        </row>
        <row r="114">
          <cell r="A114" t="str">
            <v>Tetraethyl Lead</v>
          </cell>
          <cell r="B114">
            <v>323</v>
          </cell>
          <cell r="C114">
            <v>0.0797</v>
          </cell>
          <cell r="D114" t="str">
            <v>a</v>
          </cell>
          <cell r="E114">
            <v>4900</v>
          </cell>
          <cell r="F114" t="str">
            <v>a</v>
          </cell>
          <cell r="G114">
            <v>29.400000000000002</v>
          </cell>
          <cell r="H114">
            <v>0.043271995963612794</v>
          </cell>
          <cell r="I114" t="str">
            <v>d</v>
          </cell>
          <cell r="J114">
            <v>4.246950987564118E-06</v>
          </cell>
          <cell r="K114" t="str">
            <v>d</v>
          </cell>
          <cell r="L114">
            <v>3.313199170245226</v>
          </cell>
          <cell r="M114">
            <v>0.0002464838837574218</v>
          </cell>
          <cell r="N114">
            <v>0</v>
          </cell>
          <cell r="O114" t="e">
            <v>#REF!</v>
          </cell>
          <cell r="P114">
            <v>1E-07</v>
          </cell>
          <cell r="Q114" t="str">
            <v>a</v>
          </cell>
          <cell r="X114">
            <v>0.075</v>
          </cell>
          <cell r="Y114" t="str">
            <v>OSHA</v>
          </cell>
          <cell r="Z114">
            <v>1</v>
          </cell>
          <cell r="AA114">
            <v>0.1</v>
          </cell>
          <cell r="AF114">
            <v>0.0065</v>
          </cell>
          <cell r="AG114" t="str">
            <v>n</v>
          </cell>
          <cell r="AH114">
            <v>0.068</v>
          </cell>
          <cell r="AI114" t="str">
            <v>n</v>
          </cell>
          <cell r="AL114">
            <v>0.0037</v>
          </cell>
          <cell r="AM114" t="str">
            <v>n</v>
          </cell>
          <cell r="AO114">
            <v>0.0037</v>
          </cell>
          <cell r="AP114" t="str">
            <v>n</v>
          </cell>
          <cell r="AQ114">
            <v>0.00037</v>
          </cell>
          <cell r="AR114" t="str">
            <v>n</v>
          </cell>
          <cell r="AS114">
            <v>0.2</v>
          </cell>
          <cell r="AT114" t="str">
            <v>n</v>
          </cell>
          <cell r="AU114">
            <v>0.0078</v>
          </cell>
          <cell r="AV114" t="str">
            <v>n</v>
          </cell>
          <cell r="AW114">
            <v>0.00068</v>
          </cell>
          <cell r="AX114" t="str">
            <v>n</v>
          </cell>
          <cell r="AY114">
            <v>3.4E-05</v>
          </cell>
          <cell r="AZ114" t="str">
            <v>n</v>
          </cell>
        </row>
        <row r="115">
          <cell r="A115" t="str">
            <v>Thallium</v>
          </cell>
          <cell r="M115" t="str">
            <v/>
          </cell>
          <cell r="X115">
            <v>0.1</v>
          </cell>
          <cell r="Y115" t="str">
            <v>OSHA (soluble)</v>
          </cell>
          <cell r="Z115">
            <v>1</v>
          </cell>
          <cell r="AA115">
            <v>0.01</v>
          </cell>
          <cell r="AO115" t="str">
            <v/>
          </cell>
          <cell r="AP115" t="str">
            <v/>
          </cell>
          <cell r="AQ115" t="str">
            <v/>
          </cell>
          <cell r="AR115" t="str">
            <v/>
          </cell>
          <cell r="AS115" t="str">
            <v/>
          </cell>
          <cell r="AT115" t="str">
            <v/>
          </cell>
          <cell r="AU115" t="str">
            <v/>
          </cell>
          <cell r="AV115" t="str">
            <v/>
          </cell>
          <cell r="AW115" t="str">
            <v/>
          </cell>
          <cell r="AX115" t="str">
            <v/>
          </cell>
          <cell r="AY115" t="str">
            <v/>
          </cell>
          <cell r="AZ115" t="str">
            <v/>
          </cell>
          <cell r="BA115">
            <v>0.002</v>
          </cell>
          <cell r="BB115" t="str">
            <v>F</v>
          </cell>
        </row>
        <row r="116">
          <cell r="A116" t="str">
            <v>Toluene</v>
          </cell>
          <cell r="B116">
            <v>92.4</v>
          </cell>
          <cell r="C116">
            <v>0.00637</v>
          </cell>
          <cell r="D116" t="str">
            <v>a</v>
          </cell>
          <cell r="E116">
            <v>300</v>
          </cell>
          <cell r="F116" t="str">
            <v>a</v>
          </cell>
          <cell r="G116">
            <v>1.8</v>
          </cell>
          <cell r="H116">
            <v>0.087</v>
          </cell>
          <cell r="I116" t="str">
            <v>c</v>
          </cell>
          <cell r="J116">
            <v>8.6E-06</v>
          </cell>
          <cell r="K116" t="str">
            <v>c</v>
          </cell>
          <cell r="L116">
            <v>0.26480650833704006</v>
          </cell>
          <cell r="M116">
            <v>0.0006119636840950305</v>
          </cell>
          <cell r="N116">
            <v>0</v>
          </cell>
          <cell r="O116" t="e">
            <v>#REF!</v>
          </cell>
          <cell r="P116">
            <v>0.2</v>
          </cell>
          <cell r="Q116" t="str">
            <v>a</v>
          </cell>
          <cell r="R116">
            <v>0.11</v>
          </cell>
          <cell r="S116" t="str">
            <v>b</v>
          </cell>
          <cell r="X116">
            <v>755.8282208588957</v>
          </cell>
          <cell r="Y116" t="str">
            <v>OSHA</v>
          </cell>
          <cell r="Z116">
            <v>1</v>
          </cell>
          <cell r="AA116">
            <v>0.1</v>
          </cell>
          <cell r="AB116">
            <v>2.73</v>
          </cell>
          <cell r="AC116" t="str">
            <v>a</v>
          </cell>
          <cell r="AD116">
            <v>0.045</v>
          </cell>
          <cell r="AE116" t="str">
            <v>g</v>
          </cell>
          <cell r="AF116">
            <v>1900</v>
          </cell>
          <cell r="AG116" t="str">
            <v>n</v>
          </cell>
          <cell r="AH116">
            <v>2800</v>
          </cell>
          <cell r="AI116" t="str">
            <v>s</v>
          </cell>
          <cell r="AJ116">
            <v>400</v>
          </cell>
          <cell r="AK116" t="str">
            <v>n</v>
          </cell>
          <cell r="AL116">
            <v>720</v>
          </cell>
          <cell r="AM116" t="str">
            <v>n</v>
          </cell>
          <cell r="AO116">
            <v>750</v>
          </cell>
          <cell r="AP116" t="str">
            <v>n</v>
          </cell>
          <cell r="AQ116">
            <v>420</v>
          </cell>
          <cell r="AR116" t="str">
            <v>n</v>
          </cell>
          <cell r="AS116">
            <v>410000</v>
          </cell>
          <cell r="AT116" t="str">
            <v>n</v>
          </cell>
          <cell r="AU116">
            <v>16000</v>
          </cell>
          <cell r="AV116" t="str">
            <v>n</v>
          </cell>
          <cell r="AW116">
            <v>520</v>
          </cell>
          <cell r="AX116" t="str">
            <v>e</v>
          </cell>
          <cell r="AY116">
            <v>5</v>
          </cell>
          <cell r="AZ116" t="str">
            <v>e</v>
          </cell>
          <cell r="BA116">
            <v>1</v>
          </cell>
          <cell r="BB116" t="str">
            <v>F</v>
          </cell>
          <cell r="BC116" t="str">
            <v>D</v>
          </cell>
        </row>
        <row r="117">
          <cell r="A117" t="str">
            <v>TPH-gasoline range hydrocarbons</v>
          </cell>
          <cell r="M117" t="str">
            <v/>
          </cell>
          <cell r="AA117">
            <v>0.01</v>
          </cell>
        </row>
        <row r="118">
          <cell r="A118" t="str">
            <v>TPH-gasoline</v>
          </cell>
          <cell r="B118">
            <v>86.2</v>
          </cell>
          <cell r="C118">
            <v>0.122</v>
          </cell>
          <cell r="D118" t="str">
            <v>c,j</v>
          </cell>
          <cell r="E118">
            <v>890</v>
          </cell>
          <cell r="F118" t="str">
            <v>o</v>
          </cell>
          <cell r="G118">
            <v>5.34</v>
          </cell>
          <cell r="H118">
            <v>0.2</v>
          </cell>
          <cell r="I118" t="str">
            <v>c,j</v>
          </cell>
          <cell r="J118">
            <v>7.77E-06</v>
          </cell>
          <cell r="K118" t="str">
            <v>c,j</v>
          </cell>
          <cell r="L118">
            <v>5.071647412420547</v>
          </cell>
          <cell r="M118">
            <v>0.008223708428511358</v>
          </cell>
          <cell r="N118">
            <v>0</v>
          </cell>
          <cell r="O118" t="e">
            <v>#REF!</v>
          </cell>
          <cell r="P118">
            <v>0.06</v>
          </cell>
          <cell r="Q118" t="str">
            <v>g</v>
          </cell>
          <cell r="R118">
            <v>0.06</v>
          </cell>
          <cell r="S118" t="str">
            <v>g, h</v>
          </cell>
          <cell r="X118">
            <v>1800</v>
          </cell>
          <cell r="Y118" t="str">
            <v>OSHA (i)</v>
          </cell>
          <cell r="Z118">
            <v>1</v>
          </cell>
          <cell r="AA118">
            <v>0.1</v>
          </cell>
          <cell r="AH118">
            <v>100</v>
          </cell>
          <cell r="AI118" t="str">
            <v>KDHE</v>
          </cell>
          <cell r="AO118" t="str">
            <v/>
          </cell>
          <cell r="AP118" t="str">
            <v/>
          </cell>
          <cell r="AQ118" t="str">
            <v/>
          </cell>
          <cell r="AR118" t="str">
            <v/>
          </cell>
          <cell r="AS118" t="str">
            <v/>
          </cell>
          <cell r="AT118" t="str">
            <v/>
          </cell>
          <cell r="AU118" t="str">
            <v/>
          </cell>
          <cell r="AV118" t="str">
            <v/>
          </cell>
          <cell r="AW118" t="str">
            <v/>
          </cell>
          <cell r="AX118" t="str">
            <v/>
          </cell>
          <cell r="AY118" t="str">
            <v/>
          </cell>
          <cell r="AZ118" t="str">
            <v/>
          </cell>
        </row>
        <row r="119">
          <cell r="A119" t="str">
            <v>TPH-diesel</v>
          </cell>
          <cell r="B119">
            <v>128.26</v>
          </cell>
          <cell r="C119">
            <v>5.95</v>
          </cell>
          <cell r="D119" t="str">
            <v>k,l</v>
          </cell>
          <cell r="L119">
            <v>247.34673855657587</v>
          </cell>
          <cell r="M119">
            <v>0</v>
          </cell>
          <cell r="P119">
            <v>0.6</v>
          </cell>
          <cell r="Q119" t="str">
            <v>g</v>
          </cell>
          <cell r="R119">
            <v>0.6</v>
          </cell>
          <cell r="S119" t="str">
            <v>g, h</v>
          </cell>
          <cell r="Z119">
            <v>1</v>
          </cell>
          <cell r="AA119">
            <v>0.1</v>
          </cell>
          <cell r="AH119">
            <v>100</v>
          </cell>
          <cell r="AI119" t="str">
            <v>KDHE</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row>
        <row r="120">
          <cell r="A120" t="str">
            <v>TPH-used motor oil</v>
          </cell>
          <cell r="B120">
            <v>226.44</v>
          </cell>
          <cell r="C120">
            <v>23</v>
          </cell>
          <cell r="D120" t="str">
            <v>m</v>
          </cell>
          <cell r="E120">
            <v>300</v>
          </cell>
          <cell r="F120" t="str">
            <v>n</v>
          </cell>
          <cell r="G120">
            <v>1.8</v>
          </cell>
          <cell r="H120">
            <v>0.051681084197950415</v>
          </cell>
          <cell r="I120" t="str">
            <v>d</v>
          </cell>
          <cell r="J120">
            <v>5.235162075155725E-06</v>
          </cell>
          <cell r="K120" t="str">
            <v>d</v>
          </cell>
          <cell r="L120">
            <v>956.1302498825622</v>
          </cell>
          <cell r="M120">
            <v>0.014185061773085803</v>
          </cell>
          <cell r="N120">
            <v>0</v>
          </cell>
          <cell r="O120" t="e">
            <v>#REF!</v>
          </cell>
          <cell r="P120">
            <v>0.6</v>
          </cell>
          <cell r="Q120" t="str">
            <v>g</v>
          </cell>
          <cell r="R120">
            <v>0.6</v>
          </cell>
          <cell r="S120" t="str">
            <v>g, h</v>
          </cell>
          <cell r="Z120">
            <v>1</v>
          </cell>
          <cell r="AA120">
            <v>0.1</v>
          </cell>
        </row>
        <row r="121">
          <cell r="A121" t="str">
            <v>Toxaphene</v>
          </cell>
          <cell r="B121">
            <v>414</v>
          </cell>
          <cell r="C121">
            <v>0.436</v>
          </cell>
          <cell r="D121" t="str">
            <v>a</v>
          </cell>
          <cell r="E121">
            <v>964</v>
          </cell>
          <cell r="F121" t="str">
            <v>a</v>
          </cell>
          <cell r="G121">
            <v>5.784</v>
          </cell>
          <cell r="H121">
            <v>0.0382215256649259</v>
          </cell>
          <cell r="I121" t="str">
            <v>d</v>
          </cell>
          <cell r="J121">
            <v>3.6693094022124526E-06</v>
          </cell>
          <cell r="K121" t="str">
            <v>d</v>
          </cell>
          <cell r="L121">
            <v>18.124903867339004</v>
          </cell>
          <cell r="M121">
            <v>0.00387075195498089</v>
          </cell>
          <cell r="N121">
            <v>0</v>
          </cell>
          <cell r="O121" t="e">
            <v>#REF!</v>
          </cell>
          <cell r="T121">
            <v>1.1</v>
          </cell>
          <cell r="U121" t="str">
            <v>a</v>
          </cell>
          <cell r="V121">
            <v>1.12</v>
          </cell>
          <cell r="W121" t="str">
            <v>a</v>
          </cell>
          <cell r="X121">
            <v>0.5</v>
          </cell>
          <cell r="Y121" t="str">
            <v>OSHA</v>
          </cell>
          <cell r="Z121">
            <v>1</v>
          </cell>
          <cell r="AA121">
            <v>0.1</v>
          </cell>
          <cell r="AB121">
            <v>3.3</v>
          </cell>
          <cell r="AC121" t="str">
            <v>a</v>
          </cell>
          <cell r="AD121">
            <v>0.015</v>
          </cell>
          <cell r="AE121" t="str">
            <v>g</v>
          </cell>
          <cell r="AF121">
            <v>0.4</v>
          </cell>
          <cell r="AG121" t="str">
            <v>c</v>
          </cell>
          <cell r="AH121">
            <v>1.7</v>
          </cell>
          <cell r="AI121" t="str">
            <v>c</v>
          </cell>
          <cell r="AJ121">
            <v>0.006</v>
          </cell>
          <cell r="AK121" t="str">
            <v>c</v>
          </cell>
          <cell r="AL121">
            <v>0.061</v>
          </cell>
          <cell r="AM121" t="str">
            <v>c</v>
          </cell>
          <cell r="AO121">
            <v>0.061</v>
          </cell>
          <cell r="AP121" t="str">
            <v>c</v>
          </cell>
          <cell r="AQ121">
            <v>0.0056</v>
          </cell>
          <cell r="AR121" t="str">
            <v>c</v>
          </cell>
          <cell r="AS121">
            <v>5.2</v>
          </cell>
          <cell r="AT121" t="str">
            <v>c</v>
          </cell>
          <cell r="AU121">
            <v>0.58</v>
          </cell>
          <cell r="AV121" t="str">
            <v>c</v>
          </cell>
          <cell r="AW121">
            <v>5</v>
          </cell>
          <cell r="AX121" t="str">
            <v>e</v>
          </cell>
          <cell r="AY121">
            <v>0.04</v>
          </cell>
          <cell r="AZ121" t="str">
            <v>e</v>
          </cell>
          <cell r="BA121">
            <v>0.003</v>
          </cell>
          <cell r="BB121" t="str">
            <v>F</v>
          </cell>
          <cell r="BC121" t="str">
            <v>B2</v>
          </cell>
        </row>
        <row r="122">
          <cell r="A122" t="str">
            <v>1,2,4-Trichlorobenzene</v>
          </cell>
          <cell r="B122">
            <v>181</v>
          </cell>
          <cell r="C122">
            <v>0.00231</v>
          </cell>
          <cell r="D122" t="str">
            <v>a</v>
          </cell>
          <cell r="E122">
            <v>9200</v>
          </cell>
          <cell r="F122" t="str">
            <v>a</v>
          </cell>
          <cell r="G122">
            <v>55.2</v>
          </cell>
          <cell r="H122">
            <v>0.05780546534026363</v>
          </cell>
          <cell r="I122" t="str">
            <v>d</v>
          </cell>
          <cell r="J122">
            <v>5.973444789989615E-06</v>
          </cell>
          <cell r="K122" t="str">
            <v>d</v>
          </cell>
          <cell r="L122">
            <v>0.09602873379255299</v>
          </cell>
          <cell r="M122">
            <v>5.196702312094701E-06</v>
          </cell>
          <cell r="N122">
            <v>0</v>
          </cell>
          <cell r="O122" t="e">
            <v>#REF!</v>
          </cell>
          <cell r="P122">
            <v>0.01</v>
          </cell>
          <cell r="Q122" t="str">
            <v>a</v>
          </cell>
          <cell r="R122">
            <v>0.0571</v>
          </cell>
          <cell r="S122" t="str">
            <v>b</v>
          </cell>
          <cell r="X122">
            <v>37</v>
          </cell>
          <cell r="Y122" t="str">
            <v>ACGIH</v>
          </cell>
          <cell r="Z122">
            <v>1</v>
          </cell>
          <cell r="AA122">
            <v>0.1</v>
          </cell>
          <cell r="AB122">
            <v>4.3</v>
          </cell>
          <cell r="AC122" t="str">
            <v>a</v>
          </cell>
          <cell r="AD122">
            <v>0.1</v>
          </cell>
          <cell r="AE122" t="str">
            <v>g</v>
          </cell>
          <cell r="AF122">
            <v>620</v>
          </cell>
          <cell r="AG122" t="str">
            <v>n</v>
          </cell>
          <cell r="AH122">
            <v>5500</v>
          </cell>
          <cell r="AI122" t="str">
            <v>s</v>
          </cell>
          <cell r="AJ122">
            <v>210</v>
          </cell>
          <cell r="AK122" t="str">
            <v>n</v>
          </cell>
          <cell r="AL122">
            <v>190</v>
          </cell>
          <cell r="AM122" t="str">
            <v>n</v>
          </cell>
          <cell r="AO122">
            <v>190</v>
          </cell>
          <cell r="AP122" t="str">
            <v>n</v>
          </cell>
          <cell r="AQ122">
            <v>210</v>
          </cell>
          <cell r="AR122" t="str">
            <v>n</v>
          </cell>
          <cell r="AS122">
            <v>20000</v>
          </cell>
          <cell r="AT122" t="str">
            <v>n</v>
          </cell>
          <cell r="AU122">
            <v>780</v>
          </cell>
          <cell r="AV122" t="str">
            <v>n</v>
          </cell>
          <cell r="AW122">
            <v>240</v>
          </cell>
          <cell r="AX122" t="str">
            <v>e</v>
          </cell>
          <cell r="AY122">
            <v>2</v>
          </cell>
          <cell r="AZ122" t="str">
            <v>e</v>
          </cell>
          <cell r="BA122">
            <v>0.07</v>
          </cell>
          <cell r="BB122" t="str">
            <v>F</v>
          </cell>
          <cell r="BC122" t="str">
            <v>D</v>
          </cell>
        </row>
        <row r="123">
          <cell r="A123" t="str">
            <v>1,1,1-Trichloroethane</v>
          </cell>
          <cell r="B123">
            <v>133.4</v>
          </cell>
          <cell r="C123">
            <v>0.0144</v>
          </cell>
          <cell r="D123" t="str">
            <v>a</v>
          </cell>
          <cell r="E123">
            <v>152</v>
          </cell>
          <cell r="F123" t="str">
            <v>a</v>
          </cell>
          <cell r="G123">
            <v>0.912</v>
          </cell>
          <cell r="H123">
            <v>0.078</v>
          </cell>
          <cell r="I123" t="str">
            <v>c</v>
          </cell>
          <cell r="J123">
            <v>8.8E-06</v>
          </cell>
          <cell r="K123" t="str">
            <v>c</v>
          </cell>
          <cell r="L123">
            <v>0.5986206781873433</v>
          </cell>
          <cell r="M123">
            <v>0.0021515675648621506</v>
          </cell>
          <cell r="N123">
            <v>0</v>
          </cell>
          <cell r="O123" t="e">
            <v>#REF!</v>
          </cell>
          <cell r="P123">
            <v>0.09</v>
          </cell>
          <cell r="Q123" t="str">
            <v>d</v>
          </cell>
          <cell r="R123">
            <v>0.286</v>
          </cell>
          <cell r="S123" t="str">
            <v>d</v>
          </cell>
          <cell r="X123">
            <v>1900</v>
          </cell>
          <cell r="Y123" t="str">
            <v>OSHA</v>
          </cell>
          <cell r="Z123">
            <v>1</v>
          </cell>
          <cell r="AA123">
            <v>0.1</v>
          </cell>
          <cell r="AB123">
            <v>2.5</v>
          </cell>
          <cell r="AC123" t="str">
            <v>a</v>
          </cell>
          <cell r="AD123">
            <v>0.017</v>
          </cell>
          <cell r="AE123" t="str">
            <v>g</v>
          </cell>
          <cell r="AF123">
            <v>3000</v>
          </cell>
          <cell r="AG123" t="str">
            <v>s</v>
          </cell>
          <cell r="AH123">
            <v>3000</v>
          </cell>
          <cell r="AI123" t="str">
            <v>s</v>
          </cell>
          <cell r="AJ123">
            <v>1000</v>
          </cell>
          <cell r="AK123" t="str">
            <v>n</v>
          </cell>
          <cell r="AL123">
            <v>1300</v>
          </cell>
          <cell r="AM123" t="str">
            <v>n</v>
          </cell>
          <cell r="AO123">
            <v>1300</v>
          </cell>
          <cell r="AP123" t="str">
            <v>n</v>
          </cell>
          <cell r="AQ123">
            <v>1000</v>
          </cell>
          <cell r="AR123" t="str">
            <v>n</v>
          </cell>
          <cell r="AS123">
            <v>180000</v>
          </cell>
          <cell r="AT123" t="str">
            <v>n</v>
          </cell>
          <cell r="AU123">
            <v>7000</v>
          </cell>
          <cell r="AV123" t="str">
            <v>n</v>
          </cell>
          <cell r="AW123">
            <v>980</v>
          </cell>
          <cell r="AX123" t="str">
            <v>e</v>
          </cell>
          <cell r="AY123">
            <v>0.9</v>
          </cell>
          <cell r="AZ123" t="str">
            <v>e</v>
          </cell>
          <cell r="BA123">
            <v>0.2</v>
          </cell>
          <cell r="BB123" t="str">
            <v>F</v>
          </cell>
          <cell r="BC123" t="str">
            <v>D</v>
          </cell>
        </row>
        <row r="124">
          <cell r="A124" t="str">
            <v>1,1,2-Trichloroethane</v>
          </cell>
          <cell r="B124">
            <v>133.4</v>
          </cell>
          <cell r="C124">
            <v>0.00117</v>
          </cell>
          <cell r="D124" t="str">
            <v>a</v>
          </cell>
          <cell r="E124">
            <v>56</v>
          </cell>
          <cell r="F124" t="str">
            <v>a</v>
          </cell>
          <cell r="G124">
            <v>0.336</v>
          </cell>
          <cell r="H124">
            <v>0.078</v>
          </cell>
          <cell r="I124" t="str">
            <v>c</v>
          </cell>
          <cell r="J124">
            <v>8.8E-06</v>
          </cell>
          <cell r="K124" t="str">
            <v>c</v>
          </cell>
          <cell r="L124">
            <v>0.048637930102721647</v>
          </cell>
          <cell r="M124">
            <v>0.0004414927162961844</v>
          </cell>
          <cell r="N124">
            <v>0</v>
          </cell>
          <cell r="O124" t="e">
            <v>#REF!</v>
          </cell>
          <cell r="P124">
            <v>0.004</v>
          </cell>
          <cell r="Q124" t="str">
            <v>a</v>
          </cell>
          <cell r="T124">
            <v>0.057</v>
          </cell>
          <cell r="U124" t="str">
            <v>a</v>
          </cell>
          <cell r="V124">
            <v>0.056</v>
          </cell>
          <cell r="W124" t="str">
            <v>a</v>
          </cell>
          <cell r="X124">
            <v>45</v>
          </cell>
          <cell r="Y124" t="str">
            <v>OSHA</v>
          </cell>
          <cell r="Z124">
            <v>1</v>
          </cell>
          <cell r="AA124">
            <v>0.1</v>
          </cell>
          <cell r="AB124">
            <v>2.47</v>
          </cell>
          <cell r="AC124" t="str">
            <v>a</v>
          </cell>
          <cell r="AD124">
            <v>0.0084</v>
          </cell>
          <cell r="AE124" t="str">
            <v>g</v>
          </cell>
          <cell r="AF124">
            <v>1.4</v>
          </cell>
          <cell r="AG124" t="str">
            <v>c</v>
          </cell>
          <cell r="AH124">
            <v>3.3</v>
          </cell>
          <cell r="AI124" t="str">
            <v>c</v>
          </cell>
          <cell r="AJ124">
            <v>0.12</v>
          </cell>
          <cell r="AK124" t="str">
            <v>c</v>
          </cell>
          <cell r="AL124">
            <v>0.2</v>
          </cell>
          <cell r="AM124" t="str">
            <v>c</v>
          </cell>
          <cell r="AO124">
            <v>0.19</v>
          </cell>
          <cell r="AP124" t="str">
            <v>c</v>
          </cell>
          <cell r="AQ124">
            <v>0.11</v>
          </cell>
          <cell r="AR124" t="str">
            <v>c</v>
          </cell>
          <cell r="AS124">
            <v>100</v>
          </cell>
          <cell r="AT124" t="str">
            <v>c</v>
          </cell>
          <cell r="AU124">
            <v>11</v>
          </cell>
          <cell r="AV124" t="str">
            <v>c</v>
          </cell>
          <cell r="AW124">
            <v>0.8</v>
          </cell>
          <cell r="AX124" t="str">
            <v>e</v>
          </cell>
          <cell r="AY124">
            <v>0.01</v>
          </cell>
          <cell r="AZ124" t="str">
            <v>e</v>
          </cell>
          <cell r="BA124">
            <v>0.005</v>
          </cell>
          <cell r="BB124" t="str">
            <v>F</v>
          </cell>
          <cell r="BC124" t="str">
            <v>C</v>
          </cell>
        </row>
        <row r="125">
          <cell r="A125" t="str">
            <v>Trichloroethene</v>
          </cell>
          <cell r="B125">
            <v>131.4</v>
          </cell>
          <cell r="C125">
            <v>0.0091</v>
          </cell>
          <cell r="D125" t="str">
            <v>a</v>
          </cell>
          <cell r="E125">
            <v>126</v>
          </cell>
          <cell r="F125" t="str">
            <v>a</v>
          </cell>
          <cell r="G125">
            <v>0.756</v>
          </cell>
          <cell r="H125">
            <v>0.079</v>
          </cell>
          <cell r="I125" t="str">
            <v>c</v>
          </cell>
          <cell r="J125">
            <v>9.1E-06</v>
          </cell>
          <cell r="K125" t="str">
            <v>c</v>
          </cell>
          <cell r="L125">
            <v>0.3782950119100572</v>
          </cell>
          <cell r="M125">
            <v>0.0016700909680305712</v>
          </cell>
          <cell r="N125">
            <v>0</v>
          </cell>
          <cell r="O125" t="e">
            <v>#REF!</v>
          </cell>
          <cell r="P125">
            <v>0.006</v>
          </cell>
          <cell r="Q125" t="str">
            <v>e</v>
          </cell>
          <cell r="T125">
            <v>0.011</v>
          </cell>
          <cell r="U125" t="str">
            <v>d</v>
          </cell>
          <cell r="V125">
            <v>0.006</v>
          </cell>
          <cell r="W125" t="str">
            <v>e</v>
          </cell>
          <cell r="X125">
            <v>537.4233128834356</v>
          </cell>
          <cell r="Y125" t="str">
            <v>OSHA</v>
          </cell>
          <cell r="Z125">
            <v>1</v>
          </cell>
          <cell r="AA125">
            <v>0.1</v>
          </cell>
          <cell r="AB125">
            <v>2.38</v>
          </cell>
          <cell r="AC125" t="str">
            <v>a</v>
          </cell>
          <cell r="AD125">
            <v>0.016</v>
          </cell>
          <cell r="AE125" t="str">
            <v>g</v>
          </cell>
          <cell r="AF125">
            <v>7.1</v>
          </cell>
          <cell r="AG125" t="str">
            <v>c</v>
          </cell>
          <cell r="AH125">
            <v>17</v>
          </cell>
          <cell r="AI125" t="str">
            <v>c</v>
          </cell>
          <cell r="AJ125">
            <v>1.1</v>
          </cell>
          <cell r="AK125" t="str">
            <v>c</v>
          </cell>
          <cell r="AL125">
            <v>1.6</v>
          </cell>
          <cell r="AM125" t="str">
            <v>c</v>
          </cell>
          <cell r="AO125">
            <v>1.6</v>
          </cell>
          <cell r="AP125" t="str">
            <v>c</v>
          </cell>
          <cell r="AQ125">
            <v>1</v>
          </cell>
          <cell r="AR125" t="str">
            <v>c</v>
          </cell>
          <cell r="AS125">
            <v>520</v>
          </cell>
          <cell r="AT125" t="str">
            <v>c</v>
          </cell>
          <cell r="AU125">
            <v>58</v>
          </cell>
          <cell r="AV125" t="str">
            <v>c</v>
          </cell>
          <cell r="AW125">
            <v>3</v>
          </cell>
          <cell r="AX125" t="str">
            <v>e</v>
          </cell>
          <cell r="AY125">
            <v>0.02</v>
          </cell>
          <cell r="AZ125" t="str">
            <v>e</v>
          </cell>
          <cell r="BA125">
            <v>0.005</v>
          </cell>
          <cell r="BB125" t="str">
            <v>F</v>
          </cell>
          <cell r="BC125" t="str">
            <v>B2</v>
          </cell>
        </row>
        <row r="126">
          <cell r="A126" t="str">
            <v>Trichlorofluoromethane</v>
          </cell>
          <cell r="B126">
            <v>137.4</v>
          </cell>
          <cell r="C126">
            <v>0.0583</v>
          </cell>
          <cell r="E126">
            <v>146.2</v>
          </cell>
          <cell r="G126">
            <v>0.8772</v>
          </cell>
          <cell r="H126">
            <v>0.087</v>
          </cell>
          <cell r="I126" t="str">
            <v>c</v>
          </cell>
          <cell r="J126">
            <v>9.7E-06</v>
          </cell>
          <cell r="K126" t="str">
            <v>c</v>
          </cell>
          <cell r="L126">
            <v>2.423582329050147</v>
          </cell>
          <cell r="M126">
            <v>0.007637120351326487</v>
          </cell>
          <cell r="N126">
            <v>0</v>
          </cell>
          <cell r="O126" t="e">
            <v>#REF!</v>
          </cell>
          <cell r="P126">
            <v>0.3</v>
          </cell>
          <cell r="Q126" t="str">
            <v>a</v>
          </cell>
          <cell r="R126">
            <v>0.2</v>
          </cell>
          <cell r="S126" t="str">
            <v>c</v>
          </cell>
          <cell r="X126">
            <v>5620</v>
          </cell>
          <cell r="Y126" t="str">
            <v>ACGIH</v>
          </cell>
          <cell r="Z126">
            <v>1</v>
          </cell>
          <cell r="AA126">
            <v>0.1</v>
          </cell>
          <cell r="AB126">
            <v>2.53</v>
          </cell>
          <cell r="AC126" t="str">
            <v>a</v>
          </cell>
          <cell r="AD126">
            <v>0.017</v>
          </cell>
          <cell r="AE126" t="str">
            <v>g</v>
          </cell>
          <cell r="AF126">
            <v>710</v>
          </cell>
          <cell r="AG126" t="str">
            <v>n</v>
          </cell>
          <cell r="AH126">
            <v>2400</v>
          </cell>
          <cell r="AI126" t="str">
            <v>n</v>
          </cell>
          <cell r="AJ126">
            <v>730</v>
          </cell>
          <cell r="AK126" t="str">
            <v>n</v>
          </cell>
          <cell r="AL126">
            <v>1300</v>
          </cell>
          <cell r="AM126" t="str">
            <v>n</v>
          </cell>
          <cell r="AO126">
            <v>1300</v>
          </cell>
          <cell r="AP126" t="str">
            <v>n</v>
          </cell>
          <cell r="AQ126">
            <v>730</v>
          </cell>
          <cell r="AR126" t="str">
            <v>n</v>
          </cell>
          <cell r="AS126">
            <v>610000</v>
          </cell>
          <cell r="AT126" t="str">
            <v>n</v>
          </cell>
          <cell r="AU126">
            <v>23000</v>
          </cell>
          <cell r="AV126" t="str">
            <v>n</v>
          </cell>
          <cell r="AW126">
            <v>790</v>
          </cell>
          <cell r="AX126" t="str">
            <v>n</v>
          </cell>
          <cell r="AY126">
            <v>13</v>
          </cell>
          <cell r="AZ126" t="str">
            <v>n</v>
          </cell>
        </row>
        <row r="127">
          <cell r="A127" t="str">
            <v>2,4,5-Trichlorophenol</v>
          </cell>
          <cell r="B127">
            <v>197</v>
          </cell>
          <cell r="C127">
            <v>0.000218</v>
          </cell>
          <cell r="D127" t="str">
            <v>a</v>
          </cell>
          <cell r="E127">
            <v>89</v>
          </cell>
          <cell r="F127" t="str">
            <v>a</v>
          </cell>
          <cell r="G127">
            <v>0.534</v>
          </cell>
          <cell r="H127">
            <v>0.05540833194322821</v>
          </cell>
          <cell r="I127" t="str">
            <v>d</v>
          </cell>
          <cell r="J127">
            <v>5.68272876038922E-06</v>
          </cell>
          <cell r="K127" t="str">
            <v>d</v>
          </cell>
          <cell r="L127">
            <v>0.009062451933669504</v>
          </cell>
          <cell r="M127">
            <v>4.095932833051479E-05</v>
          </cell>
          <cell r="N127">
            <v>0</v>
          </cell>
          <cell r="O127" t="e">
            <v>#REF!</v>
          </cell>
          <cell r="P127">
            <v>0.1</v>
          </cell>
          <cell r="Q127" t="str">
            <v>a</v>
          </cell>
          <cell r="Z127">
            <v>1</v>
          </cell>
          <cell r="AA127">
            <v>0.1</v>
          </cell>
          <cell r="AB127">
            <v>3.72</v>
          </cell>
          <cell r="AC127" t="str">
            <v>a</v>
          </cell>
          <cell r="AF127">
            <v>6500</v>
          </cell>
          <cell r="AG127" t="str">
            <v>n</v>
          </cell>
          <cell r="AH127">
            <v>68000</v>
          </cell>
          <cell r="AI127" t="str">
            <v>n</v>
          </cell>
          <cell r="AJ127">
            <v>370</v>
          </cell>
          <cell r="AK127" t="str">
            <v>n</v>
          </cell>
          <cell r="AL127">
            <v>3700</v>
          </cell>
          <cell r="AM127" t="str">
            <v>n</v>
          </cell>
          <cell r="AO127">
            <v>3700</v>
          </cell>
          <cell r="AP127" t="str">
            <v>n</v>
          </cell>
          <cell r="AQ127">
            <v>370</v>
          </cell>
          <cell r="AR127" t="str">
            <v>n</v>
          </cell>
          <cell r="AS127">
            <v>200000</v>
          </cell>
          <cell r="AT127" t="str">
            <v>n</v>
          </cell>
          <cell r="AU127">
            <v>7800</v>
          </cell>
          <cell r="AV127" t="str">
            <v>n</v>
          </cell>
          <cell r="AW127">
            <v>8200</v>
          </cell>
          <cell r="AX127" t="str">
            <v>s</v>
          </cell>
          <cell r="AY127">
            <v>120</v>
          </cell>
          <cell r="AZ127" t="str">
            <v>e</v>
          </cell>
        </row>
        <row r="128">
          <cell r="A128" t="str">
            <v>2,4,6-Trichlorophenol</v>
          </cell>
          <cell r="B128">
            <v>197</v>
          </cell>
          <cell r="C128">
            <v>3.9E-06</v>
          </cell>
          <cell r="D128" t="str">
            <v>a</v>
          </cell>
          <cell r="E128">
            <v>2000</v>
          </cell>
          <cell r="F128" t="str">
            <v>a</v>
          </cell>
          <cell r="G128">
            <v>12</v>
          </cell>
          <cell r="H128">
            <v>0.05540833194322821</v>
          </cell>
          <cell r="I128" t="str">
            <v>d</v>
          </cell>
          <cell r="J128">
            <v>5.68272876038922E-06</v>
          </cell>
          <cell r="K128" t="str">
            <v>d</v>
          </cell>
          <cell r="L128">
            <v>0.0001621264336757388</v>
          </cell>
          <cell r="M128">
            <v>4.147869998079336E-08</v>
          </cell>
          <cell r="N128">
            <v>0</v>
          </cell>
          <cell r="O128" t="e">
            <v>#REF!</v>
          </cell>
          <cell r="T128">
            <v>0.011</v>
          </cell>
          <cell r="U128" t="str">
            <v>a</v>
          </cell>
          <cell r="V128">
            <v>0.0109</v>
          </cell>
          <cell r="W128" t="str">
            <v>a</v>
          </cell>
          <cell r="Z128">
            <v>1</v>
          </cell>
          <cell r="AA128">
            <v>0.1</v>
          </cell>
          <cell r="AB128">
            <v>3.87</v>
          </cell>
          <cell r="AC128" t="str">
            <v>a</v>
          </cell>
          <cell r="AD128">
            <v>0.05</v>
          </cell>
          <cell r="AE128" t="str">
            <v>g</v>
          </cell>
          <cell r="AF128">
            <v>40</v>
          </cell>
          <cell r="AG128" t="str">
            <v>c</v>
          </cell>
          <cell r="AH128">
            <v>170</v>
          </cell>
          <cell r="AI128" t="str">
            <v>c</v>
          </cell>
          <cell r="AJ128">
            <v>0.62</v>
          </cell>
          <cell r="AK128" t="str">
            <v>c</v>
          </cell>
          <cell r="AL128">
            <v>6.1</v>
          </cell>
          <cell r="AM128" t="str">
            <v>c</v>
          </cell>
          <cell r="AO128">
            <v>6.1</v>
          </cell>
          <cell r="AP128" t="str">
            <v>c</v>
          </cell>
          <cell r="AQ128">
            <v>0.57</v>
          </cell>
          <cell r="AR128" t="str">
            <v>c</v>
          </cell>
          <cell r="AS128">
            <v>520</v>
          </cell>
          <cell r="AT128" t="str">
            <v>c</v>
          </cell>
          <cell r="AU128">
            <v>58</v>
          </cell>
          <cell r="AV128" t="str">
            <v>c</v>
          </cell>
          <cell r="AW128">
            <v>150</v>
          </cell>
          <cell r="AX128" t="str">
            <v>c</v>
          </cell>
          <cell r="AY128">
            <v>0.06</v>
          </cell>
          <cell r="AZ128" t="str">
            <v>e</v>
          </cell>
          <cell r="BB128" t="str">
            <v>L</v>
          </cell>
          <cell r="BC128" t="str">
            <v>B2</v>
          </cell>
        </row>
        <row r="129">
          <cell r="A129" t="str">
            <v>1,1,2-Trichlorotrifluoroethane</v>
          </cell>
          <cell r="B129">
            <v>187.38</v>
          </cell>
          <cell r="C129">
            <v>0.333</v>
          </cell>
          <cell r="D129" t="str">
            <v>p</v>
          </cell>
          <cell r="E129">
            <v>389.04514499428063</v>
          </cell>
          <cell r="F129" t="str">
            <v>p</v>
          </cell>
          <cell r="G129">
            <v>2.334270869965684</v>
          </cell>
          <cell r="H129">
            <v>0.078</v>
          </cell>
          <cell r="I129" t="str">
            <v>c</v>
          </cell>
          <cell r="J129">
            <v>8.2E-06</v>
          </cell>
          <cell r="K129" t="str">
            <v>c</v>
          </cell>
          <cell r="L129">
            <v>13.843103183082315</v>
          </cell>
          <cell r="M129">
            <v>0.011141294753522749</v>
          </cell>
          <cell r="N129">
            <v>0</v>
          </cell>
          <cell r="O129" t="e">
            <v>#REF!</v>
          </cell>
          <cell r="AA129">
            <v>0.1</v>
          </cell>
        </row>
        <row r="130">
          <cell r="A130" t="str">
            <v>1,2,4-Trimethylbenzene</v>
          </cell>
          <cell r="B130">
            <v>120.19</v>
          </cell>
          <cell r="C130">
            <v>0.0057</v>
          </cell>
          <cell r="D130" t="str">
            <v>f</v>
          </cell>
          <cell r="E130">
            <v>3715.35</v>
          </cell>
          <cell r="F130" t="str">
            <v>c</v>
          </cell>
          <cell r="G130">
            <v>22.2921</v>
          </cell>
          <cell r="H130">
            <v>0.07093719661819593</v>
          </cell>
          <cell r="I130" t="str">
            <v>d</v>
          </cell>
          <cell r="J130">
            <v>7.60247647998461E-06</v>
          </cell>
          <cell r="K130" t="str">
            <v>d</v>
          </cell>
          <cell r="L130">
            <v>0.23695401844915673</v>
          </cell>
          <cell r="M130">
            <v>3.8795025986936605E-05</v>
          </cell>
          <cell r="N130">
            <v>0</v>
          </cell>
          <cell r="O130" t="e">
            <v>#REF!</v>
          </cell>
          <cell r="P130">
            <v>0.05</v>
          </cell>
          <cell r="Q130" t="str">
            <v>e</v>
          </cell>
          <cell r="X130">
            <v>123</v>
          </cell>
          <cell r="Y130" t="str">
            <v>ACGIH</v>
          </cell>
          <cell r="Z130">
            <v>1</v>
          </cell>
          <cell r="AA130">
            <v>0.1</v>
          </cell>
          <cell r="AO130">
            <v>300</v>
          </cell>
          <cell r="AP130" t="str">
            <v>n</v>
          </cell>
          <cell r="AQ130">
            <v>180</v>
          </cell>
          <cell r="AR130" t="str">
            <v>n</v>
          </cell>
          <cell r="AS130">
            <v>100000</v>
          </cell>
          <cell r="AT130" t="str">
            <v>n</v>
          </cell>
          <cell r="AU130">
            <v>3900</v>
          </cell>
          <cell r="AV130" t="str">
            <v>n</v>
          </cell>
          <cell r="AW130" t="str">
            <v/>
          </cell>
          <cell r="AX130" t="str">
            <v/>
          </cell>
          <cell r="AY130" t="str">
            <v/>
          </cell>
          <cell r="AZ130" t="str">
            <v/>
          </cell>
        </row>
        <row r="131">
          <cell r="A131" t="str">
            <v>1,3,5-Trimethylbenzene</v>
          </cell>
          <cell r="B131">
            <v>120.19</v>
          </cell>
          <cell r="C131">
            <v>0.00393</v>
          </cell>
          <cell r="D131" t="str">
            <v>f</v>
          </cell>
          <cell r="E131">
            <v>1621.81</v>
          </cell>
          <cell r="F131" t="str">
            <v>f</v>
          </cell>
          <cell r="G131">
            <v>9.73086</v>
          </cell>
          <cell r="H131">
            <v>0.07093719661819593</v>
          </cell>
          <cell r="I131" t="str">
            <v>d</v>
          </cell>
          <cell r="J131">
            <v>7.60247647998461E-06</v>
          </cell>
          <cell r="K131" t="str">
            <v>d</v>
          </cell>
          <cell r="L131">
            <v>0.16337356008862913</v>
          </cell>
          <cell r="M131">
            <v>6.085832277788629E-05</v>
          </cell>
          <cell r="N131">
            <v>0</v>
          </cell>
          <cell r="O131" t="e">
            <v>#REF!</v>
          </cell>
          <cell r="P131">
            <v>0.05</v>
          </cell>
          <cell r="Q131" t="str">
            <v>e</v>
          </cell>
          <cell r="X131">
            <v>123</v>
          </cell>
          <cell r="Y131" t="str">
            <v>ACGIH</v>
          </cell>
          <cell r="Z131">
            <v>1</v>
          </cell>
          <cell r="AA131">
            <v>0.1</v>
          </cell>
          <cell r="AO131">
            <v>300</v>
          </cell>
          <cell r="AP131" t="str">
            <v>n</v>
          </cell>
          <cell r="AQ131">
            <v>180</v>
          </cell>
          <cell r="AR131" t="str">
            <v>n</v>
          </cell>
          <cell r="AS131">
            <v>100000</v>
          </cell>
          <cell r="AT131" t="str">
            <v>n</v>
          </cell>
          <cell r="AU131">
            <v>3900</v>
          </cell>
          <cell r="AV131" t="str">
            <v>n</v>
          </cell>
          <cell r="AW131">
            <v>98</v>
          </cell>
          <cell r="AX131" t="str">
            <v>s</v>
          </cell>
          <cell r="AY131">
            <v>0.26</v>
          </cell>
          <cell r="AZ131" t="str">
            <v>m</v>
          </cell>
        </row>
        <row r="132">
          <cell r="A132" t="str">
            <v>Vanadium</v>
          </cell>
          <cell r="M132" t="str">
            <v/>
          </cell>
          <cell r="P132">
            <v>0.007</v>
          </cell>
          <cell r="Q132" t="str">
            <v>b</v>
          </cell>
          <cell r="X132">
            <v>0.1</v>
          </cell>
          <cell r="Y132" t="str">
            <v>OSHA (fume)</v>
          </cell>
          <cell r="Z132">
            <v>1</v>
          </cell>
          <cell r="AA132">
            <v>0.01</v>
          </cell>
          <cell r="AO132">
            <v>260</v>
          </cell>
          <cell r="AP132" t="str">
            <v>n</v>
          </cell>
          <cell r="AQ132">
            <v>26</v>
          </cell>
          <cell r="AR132" t="str">
            <v>n</v>
          </cell>
          <cell r="AS132">
            <v>14000</v>
          </cell>
          <cell r="AT132" t="str">
            <v>n</v>
          </cell>
          <cell r="AU132">
            <v>550</v>
          </cell>
          <cell r="AV132" t="str">
            <v>n</v>
          </cell>
          <cell r="AW132" t="str">
            <v/>
          </cell>
          <cell r="AX132" t="str">
            <v/>
          </cell>
          <cell r="AY132" t="str">
            <v/>
          </cell>
          <cell r="AZ132" t="str">
            <v/>
          </cell>
          <cell r="BB132" t="str">
            <v>L</v>
          </cell>
        </row>
        <row r="133">
          <cell r="A133" t="str">
            <v>Vinyl Chloride</v>
          </cell>
          <cell r="B133">
            <v>62.5</v>
          </cell>
          <cell r="C133">
            <v>0.0819</v>
          </cell>
          <cell r="D133" t="str">
            <v>a</v>
          </cell>
          <cell r="E133">
            <v>57</v>
          </cell>
          <cell r="F133" t="str">
            <v>a</v>
          </cell>
          <cell r="G133">
            <v>0.342</v>
          </cell>
          <cell r="H133">
            <v>0.106</v>
          </cell>
          <cell r="I133" t="str">
            <v>c</v>
          </cell>
          <cell r="J133">
            <v>1.23E-05</v>
          </cell>
          <cell r="K133" t="str">
            <v>c</v>
          </cell>
          <cell r="L133">
            <v>3.404655107190515</v>
          </cell>
          <cell r="M133">
            <v>0.017342610481198988</v>
          </cell>
          <cell r="N133">
            <v>0</v>
          </cell>
          <cell r="O133" t="e">
            <v>#REF!</v>
          </cell>
          <cell r="T133">
            <v>1.9</v>
          </cell>
          <cell r="U133" t="str">
            <v>b</v>
          </cell>
          <cell r="V133">
            <v>0.3</v>
          </cell>
          <cell r="W133" t="str">
            <v>b</v>
          </cell>
          <cell r="X133">
            <v>13</v>
          </cell>
          <cell r="Y133" t="str">
            <v>ACGIH</v>
          </cell>
          <cell r="Z133">
            <v>1</v>
          </cell>
          <cell r="AA133">
            <v>0.1</v>
          </cell>
          <cell r="AB133">
            <v>1.38</v>
          </cell>
          <cell r="AC133" t="str">
            <v>a</v>
          </cell>
          <cell r="AD133">
            <v>0.0073</v>
          </cell>
          <cell r="AE133" t="str">
            <v>g</v>
          </cell>
          <cell r="AF133">
            <v>0.0052</v>
          </cell>
          <cell r="AG133" t="str">
            <v>c</v>
          </cell>
          <cell r="AH133">
            <v>0.011</v>
          </cell>
          <cell r="AI133" t="str">
            <v>c</v>
          </cell>
          <cell r="AJ133">
            <v>0.022</v>
          </cell>
          <cell r="AK133" t="str">
            <v>c</v>
          </cell>
          <cell r="AL133">
            <v>0.02</v>
          </cell>
          <cell r="AM133" t="str">
            <v>c</v>
          </cell>
          <cell r="AO133">
            <v>0.019</v>
          </cell>
          <cell r="AP133" t="str">
            <v>c</v>
          </cell>
          <cell r="AQ133">
            <v>0.021</v>
          </cell>
          <cell r="AR133" t="str">
            <v>c</v>
          </cell>
          <cell r="AS133">
            <v>3</v>
          </cell>
          <cell r="AT133" t="str">
            <v>c</v>
          </cell>
          <cell r="AU133">
            <v>0.34</v>
          </cell>
          <cell r="AV133" t="str">
            <v>c</v>
          </cell>
          <cell r="AW133">
            <v>0.002</v>
          </cell>
          <cell r="AX133" t="str">
            <v>e</v>
          </cell>
          <cell r="AY133">
            <v>0.01</v>
          </cell>
          <cell r="AZ133" t="str">
            <v>e</v>
          </cell>
          <cell r="BA133">
            <v>0.002</v>
          </cell>
          <cell r="BB133" t="str">
            <v>F</v>
          </cell>
          <cell r="BC133" t="str">
            <v>A</v>
          </cell>
        </row>
        <row r="134">
          <cell r="A134" t="str">
            <v>m- and p- Xylene</v>
          </cell>
          <cell r="B134">
            <v>106.2</v>
          </cell>
          <cell r="C134">
            <v>0.00704</v>
          </cell>
          <cell r="D134" t="str">
            <v>a</v>
          </cell>
          <cell r="E134">
            <v>240</v>
          </cell>
          <cell r="F134" t="str">
            <v>a</v>
          </cell>
          <cell r="G134">
            <v>1.44</v>
          </cell>
          <cell r="H134">
            <v>0.076</v>
          </cell>
          <cell r="I134" t="str">
            <v>e</v>
          </cell>
          <cell r="J134">
            <v>7.23E-06</v>
          </cell>
          <cell r="K134" t="str">
            <v>d</v>
          </cell>
          <cell r="L134">
            <v>0.2926589982249234</v>
          </cell>
          <cell r="M134">
            <v>0.0007222682523706785</v>
          </cell>
          <cell r="N134">
            <v>0</v>
          </cell>
          <cell r="O134" t="e">
            <v>#REF!</v>
          </cell>
          <cell r="P134">
            <v>2</v>
          </cell>
          <cell r="Q134" t="str">
            <v>b</v>
          </cell>
          <cell r="R134">
            <v>0.2</v>
          </cell>
          <cell r="S134" t="str">
            <v>d</v>
          </cell>
          <cell r="X134">
            <v>435</v>
          </cell>
          <cell r="Y134" t="str">
            <v>OSHA</v>
          </cell>
          <cell r="Z134">
            <v>1</v>
          </cell>
          <cell r="AA134">
            <v>0.1</v>
          </cell>
          <cell r="AB134">
            <v>3.26</v>
          </cell>
          <cell r="AC134" t="str">
            <v>a (value for p-xylene)</v>
          </cell>
          <cell r="AD134">
            <v>0.08</v>
          </cell>
          <cell r="AE134" t="str">
            <v>g</v>
          </cell>
          <cell r="AF134">
            <v>990</v>
          </cell>
          <cell r="AG134" t="str">
            <v>s</v>
          </cell>
          <cell r="AH134">
            <v>990</v>
          </cell>
          <cell r="AI134" t="str">
            <v>s</v>
          </cell>
          <cell r="AJ134">
            <v>730</v>
          </cell>
          <cell r="AK134" t="str">
            <v>n</v>
          </cell>
          <cell r="AL134">
            <v>1400</v>
          </cell>
          <cell r="AM134" t="str">
            <v>n</v>
          </cell>
          <cell r="AO134">
            <v>1400</v>
          </cell>
          <cell r="AP134" t="str">
            <v>n</v>
          </cell>
          <cell r="AQ134">
            <v>730</v>
          </cell>
          <cell r="AR134" t="str">
            <v>n</v>
          </cell>
          <cell r="AS134">
            <v>1000000</v>
          </cell>
          <cell r="AT134" t="str">
            <v>n</v>
          </cell>
          <cell r="AU134">
            <v>160000</v>
          </cell>
          <cell r="AV134" t="str">
            <v>n</v>
          </cell>
          <cell r="AW134">
            <v>950</v>
          </cell>
          <cell r="AX134" t="str">
            <v>s</v>
          </cell>
          <cell r="AY134">
            <v>240</v>
          </cell>
          <cell r="AZ134" t="str">
            <v>m</v>
          </cell>
          <cell r="BA134">
            <v>10</v>
          </cell>
          <cell r="BB134" t="str">
            <v>F</v>
          </cell>
          <cell r="BC134" t="str">
            <v>D</v>
          </cell>
        </row>
        <row r="135">
          <cell r="A135" t="str">
            <v>Total Xylenes</v>
          </cell>
          <cell r="B135">
            <v>106.2</v>
          </cell>
          <cell r="C135">
            <v>0.00704</v>
          </cell>
          <cell r="D135" t="str">
            <v>a</v>
          </cell>
          <cell r="E135">
            <v>240</v>
          </cell>
          <cell r="F135" t="str">
            <v>a</v>
          </cell>
          <cell r="G135">
            <v>1.44</v>
          </cell>
          <cell r="H135">
            <v>0.076</v>
          </cell>
          <cell r="I135" t="str">
            <v>e</v>
          </cell>
          <cell r="J135">
            <v>8.177304957832803E-06</v>
          </cell>
          <cell r="K135" t="str">
            <v>d</v>
          </cell>
          <cell r="L135">
            <v>0.2926589982249234</v>
          </cell>
          <cell r="M135">
            <v>0.0007222720933266347</v>
          </cell>
          <cell r="N135">
            <v>0</v>
          </cell>
          <cell r="O135" t="e">
            <v>#REF!</v>
          </cell>
          <cell r="P135">
            <v>2</v>
          </cell>
          <cell r="Q135" t="str">
            <v>a</v>
          </cell>
          <cell r="R135">
            <v>2</v>
          </cell>
          <cell r="S135" t="str">
            <v>d</v>
          </cell>
          <cell r="X135">
            <v>435</v>
          </cell>
          <cell r="Y135" t="str">
            <v>OSHA</v>
          </cell>
          <cell r="Z135">
            <v>1</v>
          </cell>
          <cell r="AA135">
            <v>0.1</v>
          </cell>
          <cell r="AD135">
            <v>0.08</v>
          </cell>
          <cell r="AE135" t="str">
            <v>g (value taken from m-xylene)</v>
          </cell>
          <cell r="AF135">
            <v>990</v>
          </cell>
          <cell r="AG135" t="str">
            <v>s</v>
          </cell>
          <cell r="AH135">
            <v>990</v>
          </cell>
          <cell r="AI135" t="str">
            <v>s</v>
          </cell>
          <cell r="AJ135">
            <v>730</v>
          </cell>
          <cell r="AK135" t="str">
            <v>n</v>
          </cell>
          <cell r="AL135">
            <v>1400</v>
          </cell>
          <cell r="AM135" t="str">
            <v>n</v>
          </cell>
          <cell r="AO135">
            <v>12000</v>
          </cell>
          <cell r="AP135" t="str">
            <v>n</v>
          </cell>
          <cell r="AQ135">
            <v>7300</v>
          </cell>
          <cell r="AR135" t="str">
            <v>n</v>
          </cell>
          <cell r="AS135">
            <v>1000000</v>
          </cell>
          <cell r="AT135" t="str">
            <v>n</v>
          </cell>
          <cell r="AU135">
            <v>160000</v>
          </cell>
          <cell r="AV135" t="str">
            <v>n</v>
          </cell>
          <cell r="AW135">
            <v>320</v>
          </cell>
          <cell r="AX135" t="str">
            <v>e</v>
          </cell>
          <cell r="AY135">
            <v>74</v>
          </cell>
          <cell r="AZ135" t="str">
            <v>e</v>
          </cell>
          <cell r="BA135">
            <v>10</v>
          </cell>
          <cell r="BB135" t="str">
            <v>F</v>
          </cell>
          <cell r="BC135" t="str">
            <v>D</v>
          </cell>
        </row>
        <row r="136">
          <cell r="A136" t="str">
            <v>Zinc</v>
          </cell>
          <cell r="M136" t="str">
            <v/>
          </cell>
          <cell r="P136">
            <v>0.3</v>
          </cell>
          <cell r="Q136" t="str">
            <v>a</v>
          </cell>
          <cell r="Z136">
            <v>1</v>
          </cell>
          <cell r="AA136">
            <v>0.01</v>
          </cell>
          <cell r="AO136">
            <v>11000</v>
          </cell>
          <cell r="AP136" t="str">
            <v>n</v>
          </cell>
          <cell r="AQ136">
            <v>1100</v>
          </cell>
          <cell r="AR136" t="str">
            <v>n</v>
          </cell>
          <cell r="AS136">
            <v>610000</v>
          </cell>
          <cell r="AT136" t="str">
            <v>n</v>
          </cell>
          <cell r="AU136">
            <v>23000</v>
          </cell>
          <cell r="AV136" t="str">
            <v>n</v>
          </cell>
          <cell r="AW136" t="str">
            <v/>
          </cell>
          <cell r="AX136" t="str">
            <v/>
          </cell>
          <cell r="AY136">
            <v>42000</v>
          </cell>
          <cell r="AZ136" t="str">
            <v>e</v>
          </cell>
          <cell r="BA136">
            <v>5</v>
          </cell>
          <cell r="BB136" t="str">
            <v>F (Secondary Standard)</v>
          </cell>
          <cell r="BC136" t="str">
            <v>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EFs"/>
    </sheetNames>
    <sheetDataSet>
      <sheetData sheetId="0">
        <row r="2">
          <cell r="A2" t="str">
            <v>BENZO (A) ANTHRACENE</v>
          </cell>
          <cell r="B2">
            <v>0.1</v>
          </cell>
        </row>
        <row r="3">
          <cell r="A3" t="str">
            <v>BENZO (A) PYRENE</v>
          </cell>
          <cell r="B3">
            <v>1</v>
          </cell>
        </row>
        <row r="4">
          <cell r="A4" t="str">
            <v>BENZO (B) FLUORANTHENE</v>
          </cell>
          <cell r="B4">
            <v>0.1</v>
          </cell>
        </row>
        <row r="5">
          <cell r="A5" t="str">
            <v>BENZO (K) FLUORANTHENE</v>
          </cell>
          <cell r="B5">
            <v>0.1</v>
          </cell>
        </row>
        <row r="6">
          <cell r="A6" t="str">
            <v>CHRYSENE</v>
          </cell>
          <cell r="B6">
            <v>0.01</v>
          </cell>
        </row>
        <row r="7">
          <cell r="A7" t="str">
            <v>DIBENZO (A,H) ANTHRACENE</v>
          </cell>
          <cell r="B7">
            <v>0.4</v>
          </cell>
        </row>
        <row r="8">
          <cell r="A8" t="str">
            <v>INDENO (1,2,3-C,D) PYRENE</v>
          </cell>
          <cell r="B8">
            <v>0.1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 ES-1 Risk Summary"/>
      <sheetName val="Table 2 Project analyte list"/>
      <sheetName val="Table 3 bknd comp summ"/>
      <sheetName val="Table 4 COPC Selection"/>
      <sheetName val="Table 5_EPCs"/>
      <sheetName val="Table 6 Outdoor Air"/>
      <sheetName val="Table 7 CW exposure factors"/>
      <sheetName val="Table 8  MW exposure parameters"/>
      <sheetName val="Table 9 TP exposure parameters"/>
      <sheetName val="Table 10 NC Tox criteria"/>
      <sheetName val="Table 11 C tox criteria"/>
      <sheetName val="Table 12 Rad tox criteria"/>
      <sheetName val="Table 13 ChemRiskSummary_CW"/>
      <sheetName val="Table 14 ChemRiskSummary_MW"/>
      <sheetName val="Table 15 ChemRiskSummary_TP"/>
      <sheetName val="Table 16 RadRiskSummary_CW"/>
      <sheetName val="Table 17 RadRiskSummary_MW"/>
      <sheetName val="Table 18 RadRiskSummary_TP"/>
      <sheetName val="Table 23 Asbestos Summary"/>
      <sheetName val="Table19 Asbestos risk summary"/>
      <sheetName val="Table 21 Risk Summary"/>
      <sheetName val="Table 22 VLEACH"/>
      <sheetName val="CW_Chem Calculations"/>
      <sheetName val="MW_Chem Calculations"/>
      <sheetName val="TP_Chem Calculations"/>
      <sheetName val="Decay Constants"/>
      <sheetName val="CW_Rad Exp Calcs"/>
      <sheetName val="MW_Rad Exp Calcs"/>
      <sheetName val="TP_Rad Exp Calcs"/>
      <sheetName val="site name"/>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 4  COPC Selection"/>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arameters"/>
      <sheetName val="Dust model"/>
      <sheetName val="VF calculation"/>
      <sheetName val="Table B-6_Air Conc"/>
      <sheetName val="SIFs"/>
      <sheetName val="Table ind worker SMWU1"/>
      <sheetName val="Table ind worker SMWU22148"/>
      <sheetName val="Table ind worker SMWU10"/>
      <sheetName val="Table ind worker SMWU20"/>
      <sheetName val="Table ind worker SMWU22"/>
      <sheetName val="Table ind worker SMWU26"/>
      <sheetName val="Table ind worker SMWU1927"/>
      <sheetName val="Table ind worker SMWU33"/>
      <sheetName val="Table ind worker SMWU45"/>
      <sheetName val="Table ind worker SMWU49"/>
      <sheetName val="Table ind worker SMWU50"/>
      <sheetName val="Table ind worker SMWU52"/>
      <sheetName val="Table ind worker SMWU58"/>
      <sheetName val="Table ind worker SMWU59"/>
      <sheetName val="Table ind worker SMWU60"/>
      <sheetName val="Table ind worker SMWU61"/>
      <sheetName val="Table ind worker AOC12"/>
      <sheetName val="Table ind worker AOC14"/>
      <sheetName val="Table ind worker AOC15"/>
      <sheetName val="Worker"/>
      <sheetName val="PbB Calculation"/>
      <sheetName val="Toxicity Values"/>
      <sheetName val="Chemical-Specific Par"/>
      <sheetName val="TEF"/>
    </sheetNames>
    <sheetDataSet>
      <sheetData sheetId="0">
        <row r="11">
          <cell r="D11">
            <v>25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arameters"/>
      <sheetName val="Table 4-2"/>
      <sheetName val="C1-2"/>
      <sheetName val="Table 4-3"/>
      <sheetName val="Table 4-4"/>
    </sheetNames>
    <sheetDataSet>
      <sheetData sheetId="1">
        <row r="12">
          <cell r="Z12" t="str">
            <v>NA</v>
          </cell>
        </row>
        <row r="13">
          <cell r="Z13" t="str">
            <v>NA</v>
          </cell>
        </row>
        <row r="14">
          <cell r="Z14" t="str">
            <v>NA</v>
          </cell>
        </row>
        <row r="15">
          <cell r="Z15" t="str">
            <v>NA</v>
          </cell>
        </row>
        <row r="16">
          <cell r="Z16" t="str">
            <v>NA</v>
          </cell>
        </row>
        <row r="17">
          <cell r="Z17">
            <v>0.0049</v>
          </cell>
        </row>
        <row r="18">
          <cell r="Z18" t="str">
            <v>NA</v>
          </cell>
        </row>
        <row r="19">
          <cell r="Z19" t="str">
            <v>NA</v>
          </cell>
        </row>
        <row r="20">
          <cell r="Z20" t="str">
            <v>NA</v>
          </cell>
        </row>
        <row r="21">
          <cell r="Z21">
            <v>0.00057</v>
          </cell>
        </row>
        <row r="22">
          <cell r="Z22">
            <v>0.00057</v>
          </cell>
        </row>
        <row r="23">
          <cell r="Z23">
            <v>4.1E-06</v>
          </cell>
        </row>
        <row r="24">
          <cell r="Z24">
            <v>0.067</v>
          </cell>
        </row>
        <row r="25">
          <cell r="Z25">
            <v>0.00020857142857142857</v>
          </cell>
        </row>
        <row r="26">
          <cell r="Z26">
            <v>0.00020857142857142857</v>
          </cell>
        </row>
        <row r="27">
          <cell r="Z27">
            <v>2.0857142857142857E-05</v>
          </cell>
        </row>
        <row r="28">
          <cell r="Z28" t="str">
            <v>NA</v>
          </cell>
        </row>
        <row r="29">
          <cell r="Z29">
            <v>0.002085714285714286</v>
          </cell>
        </row>
        <row r="30">
          <cell r="Z30" t="str">
            <v>NA</v>
          </cell>
        </row>
        <row r="31">
          <cell r="Z31" t="str">
            <v>NA</v>
          </cell>
        </row>
        <row r="32">
          <cell r="Z32" t="str">
            <v>NA</v>
          </cell>
        </row>
        <row r="33">
          <cell r="Z33">
            <v>0.00033</v>
          </cell>
        </row>
        <row r="34">
          <cell r="Z34">
            <v>1E-05</v>
          </cell>
        </row>
        <row r="35">
          <cell r="Z35">
            <v>4E-06</v>
          </cell>
        </row>
        <row r="36">
          <cell r="Z36" t="str">
            <v>NA</v>
          </cell>
        </row>
        <row r="37">
          <cell r="Z37" t="str">
            <v>NA</v>
          </cell>
        </row>
        <row r="38">
          <cell r="Z38" t="str">
            <v>NA</v>
          </cell>
        </row>
        <row r="39">
          <cell r="Z39">
            <v>1.1E-06</v>
          </cell>
        </row>
        <row r="40">
          <cell r="Z40" t="str">
            <v>NA</v>
          </cell>
        </row>
        <row r="41">
          <cell r="Z41" t="str">
            <v>NA</v>
          </cell>
        </row>
        <row r="42">
          <cell r="Z42" t="str">
            <v>NA</v>
          </cell>
        </row>
        <row r="43">
          <cell r="Z43" t="str">
            <v>NA</v>
          </cell>
        </row>
        <row r="44">
          <cell r="Z44" t="str">
            <v>NA</v>
          </cell>
        </row>
        <row r="45">
          <cell r="Z45" t="str">
            <v>NA</v>
          </cell>
        </row>
        <row r="46">
          <cell r="Z46" t="str">
            <v>NA</v>
          </cell>
        </row>
        <row r="47">
          <cell r="Z47" t="str">
            <v>NA</v>
          </cell>
        </row>
        <row r="48">
          <cell r="Z48" t="str">
            <v>NA</v>
          </cell>
        </row>
        <row r="49">
          <cell r="Z49">
            <v>1.5E-05</v>
          </cell>
        </row>
        <row r="50">
          <cell r="Z50">
            <v>0.0001</v>
          </cell>
        </row>
        <row r="51">
          <cell r="Z51" t="str">
            <v>NA</v>
          </cell>
        </row>
        <row r="52">
          <cell r="Z52" t="str">
            <v>NA</v>
          </cell>
        </row>
        <row r="53">
          <cell r="Z53" t="str">
            <v>NA</v>
          </cell>
        </row>
        <row r="54">
          <cell r="Z54" t="str">
            <v>NA</v>
          </cell>
        </row>
        <row r="55">
          <cell r="Z55" t="str">
            <v>NA</v>
          </cell>
        </row>
        <row r="56">
          <cell r="Z56">
            <v>2.3E-05</v>
          </cell>
        </row>
        <row r="58">
          <cell r="Z58" t="str">
            <v>NA</v>
          </cell>
        </row>
        <row r="59">
          <cell r="Z59" t="str">
            <v>NA</v>
          </cell>
        </row>
        <row r="60">
          <cell r="Z60" t="str">
            <v>NA</v>
          </cell>
        </row>
        <row r="61">
          <cell r="Z61" t="str">
            <v>NA</v>
          </cell>
        </row>
        <row r="62">
          <cell r="Z62" t="str">
            <v>NA</v>
          </cell>
        </row>
        <row r="63">
          <cell r="Z63" t="str">
            <v>NA</v>
          </cell>
        </row>
        <row r="64">
          <cell r="Z64">
            <v>2.0857142857142858E-06</v>
          </cell>
        </row>
        <row r="65">
          <cell r="Z65" t="str">
            <v>NA</v>
          </cell>
        </row>
        <row r="66">
          <cell r="Z66">
            <v>0.002085714285714286</v>
          </cell>
        </row>
        <row r="67">
          <cell r="Z67" t="str">
            <v>NA</v>
          </cell>
        </row>
        <row r="68">
          <cell r="Z68" t="str">
            <v>NA</v>
          </cell>
        </row>
        <row r="69">
          <cell r="Z69">
            <v>6.857142857142856E-07</v>
          </cell>
        </row>
        <row r="70">
          <cell r="Z70">
            <v>0.0003</v>
          </cell>
        </row>
        <row r="71">
          <cell r="Z71" t="str">
            <v>NA</v>
          </cell>
        </row>
        <row r="72">
          <cell r="Z72" t="str">
            <v>NA</v>
          </cell>
        </row>
        <row r="73">
          <cell r="Z73" t="str">
            <v>NA</v>
          </cell>
        </row>
        <row r="74">
          <cell r="Z74" t="str">
            <v>NA</v>
          </cell>
        </row>
        <row r="75">
          <cell r="Z75">
            <v>6.285714285714285E-06</v>
          </cell>
        </row>
        <row r="76">
          <cell r="Z76" t="str">
            <v>NA</v>
          </cell>
        </row>
        <row r="77">
          <cell r="Z77">
            <v>0.0026571428571428575</v>
          </cell>
        </row>
        <row r="78">
          <cell r="Z78">
            <v>0.0026571428571428575</v>
          </cell>
        </row>
        <row r="79">
          <cell r="Z79" t="str">
            <v>NA</v>
          </cell>
        </row>
        <row r="80">
          <cell r="Z80" t="str">
            <v>NA</v>
          </cell>
        </row>
        <row r="81">
          <cell r="Z81">
            <v>2.6E-05</v>
          </cell>
        </row>
        <row r="82">
          <cell r="Z82" t="str">
            <v>NA</v>
          </cell>
        </row>
        <row r="83">
          <cell r="Z83" t="str">
            <v>NA</v>
          </cell>
        </row>
        <row r="84">
          <cell r="Z84" t="str">
            <v>NA</v>
          </cell>
        </row>
        <row r="85">
          <cell r="Z85">
            <v>4.7E-07</v>
          </cell>
        </row>
        <row r="86">
          <cell r="Z86" t="str">
            <v>NA</v>
          </cell>
        </row>
        <row r="87">
          <cell r="Z87" t="str">
            <v>NA</v>
          </cell>
        </row>
        <row r="88">
          <cell r="Z88" t="str">
            <v>NA</v>
          </cell>
        </row>
        <row r="89">
          <cell r="Z89" t="str">
            <v>NA</v>
          </cell>
        </row>
        <row r="90">
          <cell r="Z90" t="str">
            <v>NA</v>
          </cell>
        </row>
        <row r="91">
          <cell r="Z91" t="str">
            <v>NA</v>
          </cell>
        </row>
        <row r="92">
          <cell r="Z92">
            <v>4E-06</v>
          </cell>
        </row>
        <row r="93">
          <cell r="Z93">
            <v>0.0046</v>
          </cell>
        </row>
        <row r="94">
          <cell r="Z94" t="str">
            <v>NA</v>
          </cell>
        </row>
        <row r="95">
          <cell r="Z95" t="str">
            <v>NA</v>
          </cell>
        </row>
        <row r="96">
          <cell r="Z96" t="str">
            <v>NA</v>
          </cell>
        </row>
        <row r="97">
          <cell r="Z97" t="str">
            <v>NA</v>
          </cell>
        </row>
        <row r="98">
          <cell r="Z98" t="str">
            <v>NA</v>
          </cell>
        </row>
        <row r="100">
          <cell r="Z100" t="str">
            <v>NA</v>
          </cell>
        </row>
        <row r="101">
          <cell r="Z101" t="str">
            <v>NA</v>
          </cell>
        </row>
        <row r="102">
          <cell r="Z102" t="str">
            <v>NA</v>
          </cell>
        </row>
        <row r="103">
          <cell r="Z103" t="str">
            <v>NA</v>
          </cell>
        </row>
        <row r="104">
          <cell r="Z104">
            <v>43</v>
          </cell>
        </row>
        <row r="105">
          <cell r="Z105">
            <v>32.142857142857146</v>
          </cell>
        </row>
        <row r="106">
          <cell r="Z106">
            <v>3.2142857142857144</v>
          </cell>
        </row>
        <row r="107">
          <cell r="Z107">
            <v>3.2142857142857144</v>
          </cell>
        </row>
        <row r="108">
          <cell r="Z108">
            <v>3.2142857142857144</v>
          </cell>
        </row>
        <row r="109">
          <cell r="Z109">
            <v>0.32142857142857145</v>
          </cell>
        </row>
        <row r="110">
          <cell r="Z110">
            <v>0.0032142857142857142</v>
          </cell>
        </row>
        <row r="111">
          <cell r="Z111" t="str">
            <v>NA</v>
          </cell>
        </row>
        <row r="112">
          <cell r="Z112">
            <v>0.00022</v>
          </cell>
        </row>
        <row r="113">
          <cell r="Z113" t="str">
            <v>NA</v>
          </cell>
        </row>
        <row r="114">
          <cell r="Z114" t="str">
            <v>NA</v>
          </cell>
        </row>
        <row r="115">
          <cell r="Z115" t="str">
            <v>NA</v>
          </cell>
        </row>
        <row r="116">
          <cell r="Z116">
            <v>3.2142857142857144</v>
          </cell>
        </row>
        <row r="117">
          <cell r="Z117">
            <v>1.6071428571428572</v>
          </cell>
        </row>
        <row r="118">
          <cell r="Z118">
            <v>16.071428571428573</v>
          </cell>
        </row>
        <row r="119">
          <cell r="Z119">
            <v>3.2142857142857144</v>
          </cell>
        </row>
        <row r="120">
          <cell r="Z120">
            <v>3.2142857142857144</v>
          </cell>
        </row>
        <row r="121">
          <cell r="Z121">
            <v>3.2142857142857144</v>
          </cell>
        </row>
        <row r="122">
          <cell r="Z122">
            <v>3.2142857142857144</v>
          </cell>
        </row>
        <row r="123">
          <cell r="Z123">
            <v>0.32142857142857145</v>
          </cell>
        </row>
        <row r="124">
          <cell r="Z124">
            <v>0.32142857142857145</v>
          </cell>
        </row>
        <row r="125">
          <cell r="Z125">
            <v>0.0032142857142857142</v>
          </cell>
        </row>
        <row r="126">
          <cell r="Z126">
            <v>0.0013</v>
          </cell>
        </row>
        <row r="127">
          <cell r="Z127">
            <v>0.00046</v>
          </cell>
        </row>
        <row r="128">
          <cell r="Z128">
            <v>2.2285714285714287E-05</v>
          </cell>
        </row>
        <row r="129">
          <cell r="Z129" t="str">
            <v>NA</v>
          </cell>
        </row>
        <row r="130">
          <cell r="Z130">
            <v>4E-06</v>
          </cell>
        </row>
        <row r="131">
          <cell r="Z131">
            <v>0.00020857142857142857</v>
          </cell>
        </row>
        <row r="132">
          <cell r="Z132" t="str">
            <v>NA</v>
          </cell>
        </row>
        <row r="133">
          <cell r="Z133" t="str">
            <v>NA</v>
          </cell>
        </row>
        <row r="134">
          <cell r="Z134" t="str">
            <v>NA</v>
          </cell>
        </row>
        <row r="135">
          <cell r="Z135" t="str">
            <v>NA</v>
          </cell>
        </row>
        <row r="136">
          <cell r="Z136" t="str">
            <v>NA</v>
          </cell>
        </row>
        <row r="137">
          <cell r="Z137" t="str">
            <v>NA</v>
          </cell>
        </row>
        <row r="138">
          <cell r="Z138" t="str">
            <v>NA</v>
          </cell>
        </row>
        <row r="139">
          <cell r="Z139" t="str">
            <v>NA</v>
          </cell>
        </row>
        <row r="140">
          <cell r="Z140" t="str">
            <v>NA</v>
          </cell>
        </row>
        <row r="141">
          <cell r="Z141" t="str">
            <v>NA</v>
          </cell>
        </row>
        <row r="142">
          <cell r="Z142" t="str">
            <v>NA</v>
          </cell>
        </row>
        <row r="143">
          <cell r="Z143" t="str">
            <v>NA</v>
          </cell>
        </row>
        <row r="144">
          <cell r="Z144" t="str">
            <v>NA</v>
          </cell>
        </row>
        <row r="145">
          <cell r="Z145" t="str">
            <v>NA</v>
          </cell>
        </row>
        <row r="147">
          <cell r="Z147" t="str">
            <v>NA</v>
          </cell>
        </row>
        <row r="148">
          <cell r="Z148" t="str">
            <v>NA</v>
          </cell>
        </row>
        <row r="149">
          <cell r="Z149">
            <v>0.0027</v>
          </cell>
        </row>
        <row r="150">
          <cell r="Z150">
            <v>0.014</v>
          </cell>
        </row>
        <row r="151">
          <cell r="Z151" t="str">
            <v>NA</v>
          </cell>
        </row>
        <row r="152">
          <cell r="Z152" t="str">
            <v>NA</v>
          </cell>
        </row>
        <row r="153">
          <cell r="Z153" t="str">
            <v>NA</v>
          </cell>
        </row>
        <row r="154">
          <cell r="Z154" t="str">
            <v>NA</v>
          </cell>
        </row>
        <row r="155">
          <cell r="Z155" t="str">
            <v>NA</v>
          </cell>
        </row>
        <row r="156">
          <cell r="Z156" t="str">
            <v>NA</v>
          </cell>
        </row>
        <row r="157">
          <cell r="Z157" t="str">
            <v>NA</v>
          </cell>
        </row>
        <row r="158">
          <cell r="Z158" t="str">
            <v>NA</v>
          </cell>
        </row>
        <row r="159">
          <cell r="Z159">
            <v>0.0001</v>
          </cell>
        </row>
        <row r="160">
          <cell r="Z160">
            <v>43</v>
          </cell>
        </row>
        <row r="161">
          <cell r="Z161" t="str">
            <v>NA</v>
          </cell>
        </row>
        <row r="162">
          <cell r="Z162" t="str">
            <v>NA</v>
          </cell>
        </row>
        <row r="163">
          <cell r="Z163" t="str">
            <v>NA</v>
          </cell>
        </row>
        <row r="164">
          <cell r="Z164" t="str">
            <v>NA</v>
          </cell>
        </row>
        <row r="165">
          <cell r="Z165">
            <v>7.4E-06</v>
          </cell>
        </row>
        <row r="166">
          <cell r="Z166">
            <v>5.8E-05</v>
          </cell>
        </row>
        <row r="167">
          <cell r="Z167">
            <v>2.2857142857142858E-05</v>
          </cell>
        </row>
        <row r="168">
          <cell r="Z168" t="str">
            <v>NA</v>
          </cell>
        </row>
        <row r="169">
          <cell r="Z169" t="str">
            <v>NA</v>
          </cell>
        </row>
        <row r="170">
          <cell r="Z170" t="str">
            <v>NA</v>
          </cell>
        </row>
        <row r="171">
          <cell r="Z171" t="str">
            <v>NA</v>
          </cell>
        </row>
        <row r="172">
          <cell r="Z172">
            <v>1.6E-05</v>
          </cell>
        </row>
        <row r="173">
          <cell r="Z173">
            <v>1.7E-06</v>
          </cell>
        </row>
        <row r="174">
          <cell r="Z174" t="str">
            <v>NA</v>
          </cell>
        </row>
        <row r="175">
          <cell r="Z175" t="str">
            <v>NA</v>
          </cell>
        </row>
        <row r="176">
          <cell r="Z176">
            <v>3.1E-06</v>
          </cell>
        </row>
        <row r="177">
          <cell r="Z177" t="str">
            <v>NA</v>
          </cell>
        </row>
        <row r="178">
          <cell r="Z178" t="str">
            <v>NA</v>
          </cell>
        </row>
        <row r="179">
          <cell r="Z179" t="str">
            <v>NA</v>
          </cell>
        </row>
        <row r="180">
          <cell r="Z180" t="str">
            <v>NA</v>
          </cell>
        </row>
        <row r="181">
          <cell r="Z181" t="str">
            <v>NA</v>
          </cell>
        </row>
        <row r="182">
          <cell r="Z182" t="str">
            <v>NA</v>
          </cell>
        </row>
        <row r="183">
          <cell r="Z183">
            <v>8.8E-06</v>
          </cell>
        </row>
        <row r="184">
          <cell r="Z184">
            <v>4.4E-06</v>
          </cell>
        </row>
        <row r="185">
          <cell r="Z185" t="str">
            <v>NA</v>
          </cell>
        </row>
        <row r="186">
          <cell r="Z186" t="str">
            <v>NA</v>
          </cell>
        </row>
        <row r="187">
          <cell r="Z187">
            <v>1.942857142857143E-06</v>
          </cell>
        </row>
        <row r="190">
          <cell r="Z190" t="str">
            <v>NA</v>
          </cell>
        </row>
        <row r="191">
          <cell r="Z191" t="str">
            <v>NA</v>
          </cell>
        </row>
        <row r="192">
          <cell r="Z192" t="str">
            <v>NA</v>
          </cell>
        </row>
        <row r="194">
          <cell r="Z194">
            <v>0.0043</v>
          </cell>
        </row>
        <row r="195">
          <cell r="Z195" t="str">
            <v>NA</v>
          </cell>
        </row>
        <row r="196">
          <cell r="Z196">
            <v>0.0024</v>
          </cell>
        </row>
        <row r="197">
          <cell r="Z197">
            <v>0.0018</v>
          </cell>
        </row>
        <row r="198">
          <cell r="Z198">
            <v>0.012</v>
          </cell>
        </row>
        <row r="199">
          <cell r="Z199" t="str">
            <v>NA</v>
          </cell>
        </row>
        <row r="200">
          <cell r="Z200" t="str">
            <v>NA</v>
          </cell>
        </row>
        <row r="201">
          <cell r="Z201" t="str">
            <v>NA</v>
          </cell>
        </row>
        <row r="202">
          <cell r="Z202" t="str">
            <v>NA</v>
          </cell>
        </row>
        <row r="203">
          <cell r="Z203" t="str">
            <v>NA</v>
          </cell>
        </row>
        <row r="204">
          <cell r="Z204" t="str">
            <v>NA</v>
          </cell>
        </row>
        <row r="205">
          <cell r="Z205" t="str">
            <v>NA</v>
          </cell>
        </row>
        <row r="206">
          <cell r="Z206" t="str">
            <v>NA</v>
          </cell>
        </row>
        <row r="207">
          <cell r="Z207" t="str">
            <v>NA</v>
          </cell>
        </row>
        <row r="208">
          <cell r="Z208" t="str">
            <v>NA</v>
          </cell>
        </row>
        <row r="209">
          <cell r="Z209" t="str">
            <v>NA</v>
          </cell>
        </row>
        <row r="210">
          <cell r="Z210" t="str">
            <v>NA</v>
          </cell>
        </row>
        <row r="211">
          <cell r="Z211" t="str">
            <v>NA</v>
          </cell>
        </row>
        <row r="212">
          <cell r="Z212" t="str">
            <v>NA</v>
          </cell>
        </row>
        <row r="213">
          <cell r="Z213" t="str">
            <v>NA</v>
          </cell>
        </row>
      </sheetData>
      <sheetData sheetId="4">
        <row r="4">
          <cell r="AH4" t="str">
            <v>Gas Phase</v>
          </cell>
          <cell r="AJ4" t="str">
            <v>Liquid Phase</v>
          </cell>
        </row>
        <row r="5">
          <cell r="AG5" t="str">
            <v>Schmidt</v>
          </cell>
          <cell r="AH5" t="str">
            <v>Mass Transfer</v>
          </cell>
          <cell r="AJ5" t="str">
            <v>Mass Transfer</v>
          </cell>
          <cell r="AK5" t="str">
            <v>Henry's Law</v>
          </cell>
        </row>
        <row r="6">
          <cell r="AG6" t="str">
            <v>Number (Scg)</v>
          </cell>
          <cell r="AH6" t="str">
            <v>Coefficient (kg)</v>
          </cell>
          <cell r="AJ6" t="str">
            <v>Coefficient (kl)</v>
          </cell>
          <cell r="AK6" t="str">
            <v>Constant (H_atm)</v>
          </cell>
        </row>
        <row r="7">
          <cell r="AG7" t="str">
            <v>(unitless)</v>
          </cell>
          <cell r="AH7" t="str">
            <v>(cm/sec)</v>
          </cell>
          <cell r="AJ7" t="str">
            <v>(cm/sec)</v>
          </cell>
          <cell r="AK7" t="str">
            <v>(atm-m3/mol))</v>
          </cell>
        </row>
        <row r="10">
          <cell r="AG10">
            <v>3.5531300916746833</v>
          </cell>
          <cell r="AH10">
            <v>0.1800182072321799</v>
          </cell>
          <cell r="AJ10">
            <v>0.00016775599294117645</v>
          </cell>
          <cell r="AK10">
            <v>0.0001551219512195122</v>
          </cell>
        </row>
        <row r="11">
          <cell r="AG11" t="str">
            <v>NC</v>
          </cell>
          <cell r="AH11" t="str">
            <v>NC</v>
          </cell>
          <cell r="AJ11" t="str">
            <v>NC</v>
          </cell>
          <cell r="AK11" t="str">
            <v>NA</v>
          </cell>
        </row>
        <row r="12">
          <cell r="AG12">
            <v>1.2063449746734205</v>
          </cell>
          <cell r="AH12">
            <v>0.3712273431709516</v>
          </cell>
          <cell r="AJ12">
            <v>0.0002486889882352941</v>
          </cell>
          <cell r="AK12">
            <v>3.878048780487805E-05</v>
          </cell>
        </row>
        <row r="13">
          <cell r="AG13">
            <v>0.9650759797387365</v>
          </cell>
          <cell r="AH13">
            <v>0.4310917045890354</v>
          </cell>
          <cell r="AJ13">
            <v>0.00021814823529411764</v>
          </cell>
          <cell r="AK13">
            <v>3.4390243902439025E-05</v>
          </cell>
        </row>
        <row r="14">
          <cell r="AG14">
            <v>2.2562108123605453</v>
          </cell>
          <cell r="AH14">
            <v>0.24404026737972515</v>
          </cell>
          <cell r="AJ14">
            <v>0.00021814823529411764</v>
          </cell>
          <cell r="AK14">
            <v>1.0390243902439024E-05</v>
          </cell>
        </row>
        <row r="15">
          <cell r="AG15" t="str">
            <v>NC</v>
          </cell>
          <cell r="AH15" t="str">
            <v>NC</v>
          </cell>
          <cell r="AJ15" t="str">
            <v>NC</v>
          </cell>
          <cell r="AK15" t="str">
            <v>NA</v>
          </cell>
        </row>
        <row r="16">
          <cell r="AG16">
            <v>1.359879789631856</v>
          </cell>
          <cell r="AH16">
            <v>0.34259461094245497</v>
          </cell>
          <cell r="AJ16">
            <v>0.0002661408470588235</v>
          </cell>
          <cell r="AK16">
            <v>0.00012</v>
          </cell>
        </row>
        <row r="17">
          <cell r="AG17" t="str">
            <v>NC</v>
          </cell>
          <cell r="AH17" t="str">
            <v>NC</v>
          </cell>
          <cell r="AJ17" t="str">
            <v>NC</v>
          </cell>
          <cell r="AK17" t="str">
            <v>NA</v>
          </cell>
        </row>
        <row r="18">
          <cell r="AG18">
            <v>4.616875828997042</v>
          </cell>
          <cell r="AH18">
            <v>0.15104716727196552</v>
          </cell>
          <cell r="AJ18">
            <v>0.00016884673411764707</v>
          </cell>
          <cell r="AK18">
            <v>6.512195121951219E-05</v>
          </cell>
        </row>
        <row r="19">
          <cell r="AG19" t="str">
            <v>NC</v>
          </cell>
          <cell r="AH19" t="str">
            <v>NC</v>
          </cell>
          <cell r="AJ19" t="str">
            <v>NC</v>
          </cell>
          <cell r="AK19" t="str">
            <v>NA</v>
          </cell>
        </row>
        <row r="20">
          <cell r="AG20" t="str">
            <v>NC</v>
          </cell>
          <cell r="AH20" t="str">
            <v>NC</v>
          </cell>
          <cell r="AJ20" t="str">
            <v>NC</v>
          </cell>
          <cell r="AK20" t="str">
            <v>NA</v>
          </cell>
        </row>
        <row r="21">
          <cell r="AG21">
            <v>1.69984973703982</v>
          </cell>
          <cell r="AH21">
            <v>0.2950195650971665</v>
          </cell>
          <cell r="AJ21">
            <v>0.00021378527058823528</v>
          </cell>
          <cell r="AK21">
            <v>0.005560975609756098</v>
          </cell>
        </row>
        <row r="22">
          <cell r="AG22" t="str">
            <v>NC</v>
          </cell>
          <cell r="AH22" t="str">
            <v>NC</v>
          </cell>
          <cell r="AJ22" t="str">
            <v>NC</v>
          </cell>
          <cell r="AK22" t="str">
            <v>NA</v>
          </cell>
        </row>
        <row r="23">
          <cell r="AG23" t="str">
            <v>NC</v>
          </cell>
          <cell r="AH23" t="str">
            <v>NC</v>
          </cell>
          <cell r="AJ23" t="str">
            <v>NC</v>
          </cell>
          <cell r="AK23" t="str">
            <v>NA</v>
          </cell>
        </row>
        <row r="24">
          <cell r="AG24" t="str">
            <v>NC</v>
          </cell>
          <cell r="AH24" t="str">
            <v>NC</v>
          </cell>
          <cell r="AJ24" t="str">
            <v>NC</v>
          </cell>
          <cell r="AK24" t="str">
            <v>NA</v>
          </cell>
        </row>
        <row r="25">
          <cell r="AG25" t="str">
            <v>NC</v>
          </cell>
          <cell r="AH25" t="str">
            <v>NC</v>
          </cell>
          <cell r="AJ25" t="str">
            <v>NC</v>
          </cell>
          <cell r="AK25" t="str">
            <v>NA</v>
          </cell>
        </row>
        <row r="26">
          <cell r="AG26" t="str">
            <v>NC</v>
          </cell>
          <cell r="AH26" t="str">
            <v>NC</v>
          </cell>
          <cell r="AJ26" t="str">
            <v>NC</v>
          </cell>
          <cell r="AK26" t="str">
            <v>NA</v>
          </cell>
        </row>
        <row r="27">
          <cell r="AG27" t="str">
            <v>NC</v>
          </cell>
          <cell r="AH27" t="str">
            <v>NC</v>
          </cell>
          <cell r="AJ27" t="str">
            <v>NC</v>
          </cell>
          <cell r="AK27" t="str">
            <v>NA</v>
          </cell>
        </row>
        <row r="28">
          <cell r="AG28" t="str">
            <v>NC</v>
          </cell>
          <cell r="AH28" t="str">
            <v>NC</v>
          </cell>
          <cell r="AJ28" t="str">
            <v>NC</v>
          </cell>
          <cell r="AK28" t="str">
            <v>NA</v>
          </cell>
        </row>
        <row r="29">
          <cell r="AG29" t="str">
            <v>NC</v>
          </cell>
          <cell r="AH29" t="str">
            <v>NC</v>
          </cell>
          <cell r="AJ29" t="str">
            <v>NC</v>
          </cell>
          <cell r="AK29" t="str">
            <v>NA</v>
          </cell>
        </row>
        <row r="30">
          <cell r="AG30" t="str">
            <v>NC</v>
          </cell>
          <cell r="AH30" t="str">
            <v>NC</v>
          </cell>
          <cell r="AJ30" t="str">
            <v>NC</v>
          </cell>
          <cell r="AK30" t="str">
            <v>NA</v>
          </cell>
        </row>
        <row r="31">
          <cell r="AG31">
            <v>2.1616586251373433</v>
          </cell>
          <cell r="AH31">
            <v>0.251141515935963</v>
          </cell>
          <cell r="AJ31">
            <v>0.00016426562117647059</v>
          </cell>
          <cell r="AK31">
            <v>1.8E-05</v>
          </cell>
        </row>
        <row r="32">
          <cell r="AG32">
            <v>2.374393283484193</v>
          </cell>
          <cell r="AH32">
            <v>0.2358335542235472</v>
          </cell>
          <cell r="AJ32">
            <v>0.0001396148705882353</v>
          </cell>
          <cell r="AK32">
            <v>0.00011219512195121951</v>
          </cell>
        </row>
        <row r="33">
          <cell r="AG33" t="str">
            <v>NC</v>
          </cell>
          <cell r="AH33" t="str">
            <v>NC</v>
          </cell>
          <cell r="AJ33" t="str">
            <v>NC</v>
          </cell>
          <cell r="AK33" t="str">
            <v>NA</v>
          </cell>
        </row>
        <row r="34">
          <cell r="AG34">
            <v>2.049133929582249</v>
          </cell>
          <cell r="AH34">
            <v>0.2602997460442516</v>
          </cell>
          <cell r="AJ34">
            <v>0.00018978896470588238</v>
          </cell>
          <cell r="AK34">
            <v>0.0036585365853658534</v>
          </cell>
        </row>
        <row r="35">
          <cell r="AG35" t="str">
            <v>NC</v>
          </cell>
          <cell r="AH35" t="str">
            <v>NC</v>
          </cell>
          <cell r="AJ35" t="str">
            <v>NC</v>
          </cell>
          <cell r="AK35" t="e">
            <v>#VALUE!</v>
          </cell>
        </row>
        <row r="36">
          <cell r="AG36">
            <v>4.986225895316806</v>
          </cell>
          <cell r="AH36">
            <v>0.1434559840109807</v>
          </cell>
          <cell r="AJ36">
            <v>0.0002399630588235294</v>
          </cell>
          <cell r="AK36">
            <v>0.0016097560975609757</v>
          </cell>
        </row>
        <row r="37">
          <cell r="AG37" t="str">
            <v>NC</v>
          </cell>
          <cell r="AH37" t="str">
            <v>NC</v>
          </cell>
          <cell r="AJ37" t="str">
            <v>NC</v>
          </cell>
          <cell r="AK37" t="str">
            <v>NA</v>
          </cell>
        </row>
        <row r="38">
          <cell r="AG38">
            <v>2.049133929582249</v>
          </cell>
          <cell r="AH38">
            <v>0.2602997460442516</v>
          </cell>
          <cell r="AJ38">
            <v>0.0002617778823529412</v>
          </cell>
          <cell r="AK38">
            <v>0.006341463414634147</v>
          </cell>
        </row>
        <row r="39">
          <cell r="AG39" t="str">
            <v>NC</v>
          </cell>
          <cell r="AH39" t="str">
            <v>NC</v>
          </cell>
          <cell r="AJ39" t="str">
            <v>NC</v>
          </cell>
          <cell r="AK39" t="str">
            <v>NA</v>
          </cell>
        </row>
        <row r="40">
          <cell r="AG40">
            <v>1.662075298438935</v>
          </cell>
          <cell r="AH40">
            <v>0.2994952297125773</v>
          </cell>
          <cell r="AJ40">
            <v>0.00021378527058823528</v>
          </cell>
          <cell r="AK40">
            <v>2.6829268292682928E-05</v>
          </cell>
        </row>
        <row r="41">
          <cell r="AG41">
            <v>1.994490358126722</v>
          </cell>
          <cell r="AH41">
            <v>0.2650565095592369</v>
          </cell>
          <cell r="AJ41">
            <v>0.00017015562352941176</v>
          </cell>
          <cell r="AK41">
            <v>0.013097560975609757</v>
          </cell>
        </row>
        <row r="42">
          <cell r="AG42">
            <v>1.994490358126722</v>
          </cell>
          <cell r="AH42">
            <v>0.2650565095592369</v>
          </cell>
          <cell r="AJ42">
            <v>0.00017015562352941176</v>
          </cell>
          <cell r="AK42">
            <v>0.018780487804878048</v>
          </cell>
        </row>
        <row r="43">
          <cell r="AG43">
            <v>1.994490358126722</v>
          </cell>
          <cell r="AH43">
            <v>0.2650565095592369</v>
          </cell>
          <cell r="AJ43">
            <v>0.00017015562352941176</v>
          </cell>
          <cell r="AK43">
            <v>0.012609756097560976</v>
          </cell>
        </row>
        <row r="44">
          <cell r="AG44" t="str">
            <v>NC</v>
          </cell>
          <cell r="AH44" t="str">
            <v>NC</v>
          </cell>
          <cell r="AJ44" t="str">
            <v>NC</v>
          </cell>
          <cell r="AK44" t="str">
            <v>NA</v>
          </cell>
        </row>
        <row r="45">
          <cell r="AG45" t="str">
            <v>NC</v>
          </cell>
          <cell r="AH45" t="str">
            <v>NC</v>
          </cell>
          <cell r="AJ45" t="str">
            <v>NC</v>
          </cell>
          <cell r="AK45" t="str">
            <v>NA</v>
          </cell>
        </row>
        <row r="46">
          <cell r="AG46">
            <v>1.4958677685950414</v>
          </cell>
          <cell r="AH46">
            <v>0.3214011512928833</v>
          </cell>
          <cell r="AJ46">
            <v>0.00021814823529411764</v>
          </cell>
          <cell r="AK46">
            <v>0.029268292682926828</v>
          </cell>
        </row>
        <row r="47">
          <cell r="AG47">
            <v>1.9177791905064636</v>
          </cell>
          <cell r="AH47">
            <v>0.2721139533454343</v>
          </cell>
          <cell r="AJ47">
            <v>0.00019197044705882355</v>
          </cell>
          <cell r="AK47">
            <v>0.029268292682926828</v>
          </cell>
        </row>
        <row r="48">
          <cell r="AG48" t="str">
            <v>NC</v>
          </cell>
          <cell r="AH48" t="str">
            <v>NC</v>
          </cell>
          <cell r="AJ48" t="str">
            <v>NC</v>
          </cell>
          <cell r="AK48" t="str">
            <v>NA</v>
          </cell>
        </row>
        <row r="49">
          <cell r="AG49" t="str">
            <v>NC</v>
          </cell>
          <cell r="AH49" t="str">
            <v>NC</v>
          </cell>
          <cell r="AJ49" t="str">
            <v>NC</v>
          </cell>
          <cell r="AK49" t="str">
            <v>NA</v>
          </cell>
        </row>
        <row r="50">
          <cell r="AG50" t="str">
            <v>NC</v>
          </cell>
          <cell r="AH50" t="str">
            <v>NC</v>
          </cell>
          <cell r="AJ50" t="str">
            <v>NC</v>
          </cell>
          <cell r="AK50" t="str">
            <v>NA</v>
          </cell>
        </row>
        <row r="51">
          <cell r="AG51">
            <v>2.049133929582249</v>
          </cell>
          <cell r="AH51">
            <v>0.2602997460442516</v>
          </cell>
          <cell r="AJ51">
            <v>0.00018978896470588238</v>
          </cell>
          <cell r="AK51">
            <v>0.0037073170731707315</v>
          </cell>
        </row>
        <row r="52">
          <cell r="AG52">
            <v>1.4958677685950414</v>
          </cell>
          <cell r="AH52">
            <v>0.3214011512928833</v>
          </cell>
          <cell r="AJ52">
            <v>0.0002617778823529412</v>
          </cell>
          <cell r="AK52">
            <v>0.010975609756097562</v>
          </cell>
        </row>
        <row r="53">
          <cell r="AG53" t="str">
            <v>NC</v>
          </cell>
          <cell r="AH53" t="str">
            <v>NC</v>
          </cell>
          <cell r="AJ53" t="str">
            <v>NC</v>
          </cell>
          <cell r="AK53" t="e">
            <v>#VALUE!</v>
          </cell>
        </row>
        <row r="54">
          <cell r="AG54">
            <v>1.4383343928798478</v>
          </cell>
          <cell r="AH54">
            <v>0.32995883796068315</v>
          </cell>
          <cell r="AJ54">
            <v>0.00021814823529411764</v>
          </cell>
          <cell r="AK54">
            <v>0.0036585365853658534</v>
          </cell>
        </row>
        <row r="55">
          <cell r="AG55">
            <v>1.359879789631856</v>
          </cell>
          <cell r="AH55">
            <v>0.34259461094245497</v>
          </cell>
          <cell r="AJ55">
            <v>0.00014179635294117647</v>
          </cell>
          <cell r="AK55">
            <v>0.023902439024390244</v>
          </cell>
        </row>
        <row r="56">
          <cell r="AG56">
            <v>4.2739079102715465</v>
          </cell>
          <cell r="AH56">
            <v>0.15906440959757975</v>
          </cell>
          <cell r="AJ56">
            <v>0.00019197044705882355</v>
          </cell>
          <cell r="AK56">
            <v>0.00031707317073170733</v>
          </cell>
        </row>
        <row r="57">
          <cell r="AG57">
            <v>2.9857640091717395</v>
          </cell>
          <cell r="AH57">
            <v>0.20227336735007814</v>
          </cell>
          <cell r="AJ57">
            <v>0.0002063682305882353</v>
          </cell>
          <cell r="AK57">
            <v>0.0003902439024390244</v>
          </cell>
        </row>
        <row r="58">
          <cell r="AG58" t="str">
            <v>NC</v>
          </cell>
          <cell r="AH58" t="str">
            <v>NC</v>
          </cell>
          <cell r="AJ58" t="str">
            <v>NC</v>
          </cell>
          <cell r="AK58" t="str">
            <v>NA</v>
          </cell>
        </row>
        <row r="59">
          <cell r="AG59">
            <v>2.049133929582249</v>
          </cell>
          <cell r="AH59">
            <v>0.2602997460442516</v>
          </cell>
          <cell r="AJ59">
            <v>0.00018978896470588238</v>
          </cell>
          <cell r="AK59">
            <v>0.0036585365853658534</v>
          </cell>
        </row>
        <row r="60">
          <cell r="AG60">
            <v>2.049133929582249</v>
          </cell>
          <cell r="AH60">
            <v>0.2602997460442516</v>
          </cell>
          <cell r="AJ60">
            <v>0.00018978896470588238</v>
          </cell>
          <cell r="AK60">
            <v>0.0036585365853658534</v>
          </cell>
        </row>
        <row r="61">
          <cell r="AG61" t="str">
            <v>NC</v>
          </cell>
          <cell r="AH61" t="str">
            <v>NC</v>
          </cell>
          <cell r="AJ61" t="str">
            <v>NC</v>
          </cell>
          <cell r="AK61" t="str">
            <v>NA</v>
          </cell>
        </row>
        <row r="62">
          <cell r="AG62" t="str">
            <v>NC</v>
          </cell>
          <cell r="AH62" t="str">
            <v>NC</v>
          </cell>
          <cell r="AJ62" t="str">
            <v>NC</v>
          </cell>
          <cell r="AK62" t="str">
            <v>NA</v>
          </cell>
        </row>
        <row r="64">
          <cell r="AG64" t="str">
            <v>NC</v>
          </cell>
          <cell r="AH64" t="str">
            <v>NC</v>
          </cell>
          <cell r="AJ64" t="str">
            <v>NC</v>
          </cell>
          <cell r="AK64" t="str">
            <v>NA</v>
          </cell>
        </row>
        <row r="65">
          <cell r="AG65">
            <v>2.493112947658403</v>
          </cell>
          <cell r="AH65">
            <v>0.22824893818739486</v>
          </cell>
          <cell r="AJ65">
            <v>0.00021814823529411764</v>
          </cell>
          <cell r="AK65">
            <v>1.2926829268292682E-05</v>
          </cell>
        </row>
        <row r="66">
          <cell r="AG66">
            <v>1.5581955922865014</v>
          </cell>
          <cell r="AH66">
            <v>0.31272971873878236</v>
          </cell>
          <cell r="AJ66">
            <v>0.00021814823529411764</v>
          </cell>
          <cell r="AK66">
            <v>0.000853658536585366</v>
          </cell>
        </row>
        <row r="67">
          <cell r="AG67">
            <v>7.123179850452578</v>
          </cell>
          <cell r="AH67">
            <v>0.11296251568485395</v>
          </cell>
          <cell r="AJ67">
            <v>0.00015270376470588235</v>
          </cell>
          <cell r="AK67">
            <v>0.00014634146341463414</v>
          </cell>
        </row>
        <row r="68">
          <cell r="AG68">
            <v>2.049133929582249</v>
          </cell>
          <cell r="AH68">
            <v>0.2602997460442516</v>
          </cell>
          <cell r="AJ68">
            <v>0.0001767000705882353</v>
          </cell>
          <cell r="AK68">
            <v>0.00031707317073170733</v>
          </cell>
        </row>
        <row r="69">
          <cell r="AG69">
            <v>1.5581955922865014</v>
          </cell>
          <cell r="AH69">
            <v>0.31272971873878236</v>
          </cell>
          <cell r="AJ69">
            <v>0.00021814823529411764</v>
          </cell>
          <cell r="AK69">
            <v>0.0009024390243902438</v>
          </cell>
        </row>
        <row r="70">
          <cell r="AG70" t="str">
            <v>NC</v>
          </cell>
          <cell r="AH70" t="str">
            <v>NC</v>
          </cell>
          <cell r="AJ70" t="str">
            <v>NC</v>
          </cell>
          <cell r="AK70" t="str">
            <v>NA</v>
          </cell>
        </row>
        <row r="71">
          <cell r="AG71">
            <v>2.167924302311654</v>
          </cell>
          <cell r="AH71">
            <v>0.25065496922915054</v>
          </cell>
          <cell r="AJ71">
            <v>0.00017233710588235296</v>
          </cell>
          <cell r="AK71">
            <v>0.0019</v>
          </cell>
        </row>
        <row r="72">
          <cell r="AG72">
            <v>2.167924302311654</v>
          </cell>
          <cell r="AH72">
            <v>0.25065496922915054</v>
          </cell>
          <cell r="AJ72">
            <v>0.00017233710588235296</v>
          </cell>
          <cell r="AK72">
            <v>0.0019</v>
          </cell>
        </row>
        <row r="73">
          <cell r="AG73">
            <v>2.167924302311654</v>
          </cell>
          <cell r="AH73">
            <v>0.25065496922915054</v>
          </cell>
          <cell r="AJ73">
            <v>0.00017233710588235296</v>
          </cell>
          <cell r="AK73">
            <v>0.0024292682926829266</v>
          </cell>
        </row>
        <row r="74">
          <cell r="AG74" t="str">
            <v>NC</v>
          </cell>
          <cell r="AH74" t="str">
            <v>NC</v>
          </cell>
          <cell r="AJ74" t="str">
            <v>NC</v>
          </cell>
          <cell r="AK74" t="str">
            <v>NA</v>
          </cell>
        </row>
        <row r="75">
          <cell r="AG75">
            <v>2.049133929582249</v>
          </cell>
          <cell r="AH75">
            <v>0.2602997460442516</v>
          </cell>
          <cell r="AJ75">
            <v>0.0001767000705882353</v>
          </cell>
          <cell r="AK75">
            <v>0.00026829268292682924</v>
          </cell>
        </row>
        <row r="76">
          <cell r="AG76">
            <v>2.049133929582249</v>
          </cell>
          <cell r="AH76">
            <v>0.2602997460442516</v>
          </cell>
          <cell r="AJ76">
            <v>0.0001767000705882353</v>
          </cell>
          <cell r="AK76">
            <v>0.00026829268292682924</v>
          </cell>
        </row>
        <row r="77">
          <cell r="AG77">
            <v>1.8698347107438018</v>
          </cell>
          <cell r="AH77">
            <v>0.27676917513475346</v>
          </cell>
          <cell r="AJ77">
            <v>0.0002399630588235294</v>
          </cell>
          <cell r="AK77">
            <v>0.09999999999999999</v>
          </cell>
        </row>
        <row r="78">
          <cell r="AG78">
            <v>2.02144293053384</v>
          </cell>
          <cell r="AH78">
            <v>0.26268343112952125</v>
          </cell>
          <cell r="AJ78">
            <v>0.0002290556470588235</v>
          </cell>
          <cell r="AK78">
            <v>0.005609756097560976</v>
          </cell>
        </row>
        <row r="79">
          <cell r="AG79">
            <v>1.4383343928798478</v>
          </cell>
          <cell r="AH79">
            <v>0.32995883796068315</v>
          </cell>
          <cell r="AJ79">
            <v>0.00021596675294117647</v>
          </cell>
          <cell r="AK79">
            <v>0.0009780487804878048</v>
          </cell>
        </row>
        <row r="80">
          <cell r="AG80">
            <v>1.662075298438935</v>
          </cell>
          <cell r="AH80">
            <v>0.2994952297125773</v>
          </cell>
          <cell r="AJ80">
            <v>0.00022687416470588238</v>
          </cell>
          <cell r="AK80">
            <v>0.02609756097560976</v>
          </cell>
        </row>
        <row r="81">
          <cell r="AG81">
            <v>2.0324290334171757</v>
          </cell>
          <cell r="AH81">
            <v>0.26173124060352443</v>
          </cell>
          <cell r="AJ81">
            <v>0.00024650750588235297</v>
          </cell>
          <cell r="AK81">
            <v>0.004073170731707317</v>
          </cell>
        </row>
        <row r="82">
          <cell r="AG82">
            <v>2.1157959951839342</v>
          </cell>
          <cell r="AH82">
            <v>0.25477595335286635</v>
          </cell>
          <cell r="AJ82">
            <v>0.0002595964</v>
          </cell>
          <cell r="AK82">
            <v>0.009390243902439024</v>
          </cell>
        </row>
        <row r="83">
          <cell r="AG83">
            <v>1.4810571966287538</v>
          </cell>
          <cell r="AH83">
            <v>0.32355100157770034</v>
          </cell>
          <cell r="AJ83">
            <v>0.00025523343529411765</v>
          </cell>
          <cell r="AK83">
            <v>0.0021902439024390247</v>
          </cell>
        </row>
        <row r="84">
          <cell r="AG84" t="str">
            <v>NC</v>
          </cell>
          <cell r="AH84" t="str">
            <v>NC</v>
          </cell>
          <cell r="AJ84" t="str">
            <v>NC</v>
          </cell>
          <cell r="AK84" t="str">
            <v>NA</v>
          </cell>
        </row>
        <row r="85">
          <cell r="AG85">
            <v>1.9177791905064636</v>
          </cell>
          <cell r="AH85">
            <v>0.2721139533454343</v>
          </cell>
          <cell r="AJ85">
            <v>0.001904434094117647</v>
          </cell>
          <cell r="AK85">
            <v>0.002804878048780488</v>
          </cell>
        </row>
        <row r="86">
          <cell r="AG86">
            <v>1.912874384392636</v>
          </cell>
          <cell r="AH86">
            <v>0.272581233608134</v>
          </cell>
          <cell r="AJ86">
            <v>0.00019044340941176468</v>
          </cell>
          <cell r="AK86">
            <v>0.002804878048780488</v>
          </cell>
        </row>
        <row r="87">
          <cell r="AG87">
            <v>1.912874384392636</v>
          </cell>
          <cell r="AH87">
            <v>0.272581233608134</v>
          </cell>
          <cell r="AJ87">
            <v>0.00019044340941176468</v>
          </cell>
          <cell r="AK87">
            <v>0.002804878048780488</v>
          </cell>
        </row>
        <row r="88">
          <cell r="AG88" t="str">
            <v>NC</v>
          </cell>
          <cell r="AH88" t="str">
            <v>NC</v>
          </cell>
          <cell r="AJ88" t="str">
            <v>NC</v>
          </cell>
          <cell r="AK88" t="e">
            <v>#VALUE!</v>
          </cell>
        </row>
        <row r="89">
          <cell r="AG89" t="str">
            <v>NC</v>
          </cell>
          <cell r="AH89" t="str">
            <v>NC</v>
          </cell>
          <cell r="AJ89" t="str">
            <v>NC</v>
          </cell>
          <cell r="AK89" t="e">
            <v>#VALUE!</v>
          </cell>
        </row>
        <row r="90">
          <cell r="AG90">
            <v>2.3895651255511843</v>
          </cell>
          <cell r="AH90">
            <v>0.23482927180006183</v>
          </cell>
          <cell r="AJ90">
            <v>0.00021814823529411764</v>
          </cell>
          <cell r="AK90">
            <v>0.01770731707317073</v>
          </cell>
        </row>
        <row r="91">
          <cell r="AG91" t="str">
            <v>NC</v>
          </cell>
          <cell r="AH91" t="str">
            <v>NC</v>
          </cell>
          <cell r="AJ91" t="str">
            <v>NC</v>
          </cell>
          <cell r="AK91" t="str">
            <v>NA</v>
          </cell>
        </row>
        <row r="92">
          <cell r="AG92">
            <v>1.8559153456514161</v>
          </cell>
          <cell r="AH92">
            <v>0.2781582248656756</v>
          </cell>
          <cell r="AJ92">
            <v>0.00021814823529411764</v>
          </cell>
          <cell r="AK92">
            <v>0.00123</v>
          </cell>
        </row>
        <row r="93">
          <cell r="AG93" t="str">
            <v>NC</v>
          </cell>
          <cell r="AH93" t="str">
            <v>NC</v>
          </cell>
          <cell r="AJ93" t="str">
            <v>NC</v>
          </cell>
          <cell r="AK93" t="str">
            <v>NA</v>
          </cell>
        </row>
        <row r="94">
          <cell r="AG94" t="str">
            <v>NC</v>
          </cell>
          <cell r="AH94" t="str">
            <v>NC</v>
          </cell>
          <cell r="AJ94" t="str">
            <v>NC</v>
          </cell>
          <cell r="AK94" t="str">
            <v>NA</v>
          </cell>
        </row>
        <row r="95">
          <cell r="AG95" t="str">
            <v>NC</v>
          </cell>
          <cell r="AH95" t="str">
            <v>NC</v>
          </cell>
          <cell r="AJ95" t="str">
            <v>NC</v>
          </cell>
          <cell r="AK95" t="str">
            <v>NA</v>
          </cell>
        </row>
        <row r="96">
          <cell r="AG96" t="str">
            <v>NC</v>
          </cell>
          <cell r="AH96" t="str">
            <v>NC</v>
          </cell>
          <cell r="AJ96" t="str">
            <v>NC</v>
          </cell>
          <cell r="AK96" t="str">
            <v>NA</v>
          </cell>
        </row>
        <row r="97">
          <cell r="AG97" t="str">
            <v>NC</v>
          </cell>
          <cell r="AH97" t="str">
            <v>NC</v>
          </cell>
          <cell r="AJ97" t="str">
            <v>NC</v>
          </cell>
          <cell r="AK97" t="str">
            <v>NA</v>
          </cell>
        </row>
        <row r="98">
          <cell r="AG98" t="str">
            <v>NC</v>
          </cell>
          <cell r="AH98" t="str">
            <v>NC</v>
          </cell>
          <cell r="AJ98" t="str">
            <v>NC</v>
          </cell>
          <cell r="AK98" t="str">
            <v>NA</v>
          </cell>
        </row>
        <row r="99">
          <cell r="AG99" t="str">
            <v>NC</v>
          </cell>
          <cell r="AH99" t="str">
            <v>NC</v>
          </cell>
          <cell r="AJ99" t="str">
            <v>NC</v>
          </cell>
          <cell r="AK99" t="str">
            <v>NA</v>
          </cell>
        </row>
        <row r="100">
          <cell r="AG100" t="str">
            <v>NC</v>
          </cell>
          <cell r="AH100" t="str">
            <v>NC</v>
          </cell>
          <cell r="AJ100" t="str">
            <v>NC</v>
          </cell>
          <cell r="AK100" t="str">
            <v>NA</v>
          </cell>
        </row>
        <row r="101">
          <cell r="AG101" t="str">
            <v>NC</v>
          </cell>
          <cell r="AH101" t="str">
            <v>NC</v>
          </cell>
          <cell r="AJ101" t="str">
            <v>NC</v>
          </cell>
          <cell r="AK101" t="str">
            <v>NA</v>
          </cell>
        </row>
        <row r="102">
          <cell r="AG102" t="str">
            <v>NC</v>
          </cell>
          <cell r="AH102" t="str">
            <v>NC</v>
          </cell>
          <cell r="AJ102" t="str">
            <v>NC</v>
          </cell>
          <cell r="AK102" t="str">
            <v>NA</v>
          </cell>
        </row>
        <row r="103">
          <cell r="AG103" t="str">
            <v>NC</v>
          </cell>
          <cell r="AH103" t="str">
            <v>NC</v>
          </cell>
          <cell r="AJ103" t="str">
            <v>NC</v>
          </cell>
          <cell r="AK103" t="str">
            <v>NA</v>
          </cell>
        </row>
        <row r="104">
          <cell r="AG104" t="str">
            <v>NC</v>
          </cell>
          <cell r="AH104" t="str">
            <v>NC</v>
          </cell>
          <cell r="AJ104" t="str">
            <v>NC</v>
          </cell>
          <cell r="AK104" t="str">
            <v>NA</v>
          </cell>
        </row>
        <row r="105">
          <cell r="AG105" t="str">
            <v>NC</v>
          </cell>
          <cell r="AH105" t="str">
            <v>NC</v>
          </cell>
          <cell r="AJ105" t="str">
            <v>NC</v>
          </cell>
          <cell r="AK105" t="str">
            <v>NA</v>
          </cell>
        </row>
        <row r="106">
          <cell r="AG106" t="str">
            <v>NC</v>
          </cell>
          <cell r="AH106" t="str">
            <v>NC</v>
          </cell>
          <cell r="AJ106" t="str">
            <v>NC</v>
          </cell>
          <cell r="AK106" t="str">
            <v>NA</v>
          </cell>
        </row>
        <row r="107">
          <cell r="AG107" t="str">
            <v>NC</v>
          </cell>
          <cell r="AH107" t="str">
            <v>NC</v>
          </cell>
          <cell r="AJ107" t="str">
            <v>NC</v>
          </cell>
          <cell r="AK107" t="str">
            <v>NA</v>
          </cell>
        </row>
        <row r="108">
          <cell r="AG108">
            <v>2.6904096557464774</v>
          </cell>
          <cell r="AH108">
            <v>0.21689400015451993</v>
          </cell>
          <cell r="AJ108">
            <v>0.00021814823529411764</v>
          </cell>
          <cell r="AK108">
            <v>2.6829268292682926E-06</v>
          </cell>
        </row>
        <row r="109">
          <cell r="AG109" t="str">
            <v>NC</v>
          </cell>
          <cell r="AH109" t="str">
            <v>NC</v>
          </cell>
          <cell r="AJ109" t="str">
            <v>NC</v>
          </cell>
          <cell r="AK109" t="str">
            <v>NA</v>
          </cell>
        </row>
        <row r="110">
          <cell r="AG110">
            <v>1.994490358126722</v>
          </cell>
          <cell r="AH110">
            <v>0.2650565095592369</v>
          </cell>
          <cell r="AJ110">
            <v>0.00017015562352941176</v>
          </cell>
          <cell r="AK110">
            <v>0.007878048780487805</v>
          </cell>
        </row>
        <row r="111">
          <cell r="AG111" t="str">
            <v>NC</v>
          </cell>
          <cell r="AH111" t="str">
            <v>NC</v>
          </cell>
          <cell r="AJ111" t="str">
            <v>NC</v>
          </cell>
          <cell r="AK111" t="str">
            <v>NA</v>
          </cell>
        </row>
        <row r="112">
          <cell r="AG112">
            <v>4.1208478473692605</v>
          </cell>
          <cell r="AH112">
            <v>0.16299897255688564</v>
          </cell>
          <cell r="AJ112">
            <v>0.00017190080941176475</v>
          </cell>
          <cell r="AK112">
            <v>6.365853658536585E-05</v>
          </cell>
        </row>
        <row r="113">
          <cell r="AG113" t="str">
            <v>NC</v>
          </cell>
          <cell r="AH113" t="str">
            <v>NC</v>
          </cell>
          <cell r="AJ113" t="str">
            <v>NC</v>
          </cell>
          <cell r="AK113" t="str">
            <v>NA</v>
          </cell>
        </row>
        <row r="114">
          <cell r="AG114" t="str">
            <v>NC</v>
          </cell>
          <cell r="AH114" t="str">
            <v>NC</v>
          </cell>
          <cell r="AJ114" t="str">
            <v>NC</v>
          </cell>
          <cell r="AK114" t="str">
            <v>NA</v>
          </cell>
        </row>
        <row r="115">
          <cell r="AG115" t="str">
            <v>NC</v>
          </cell>
          <cell r="AH115" t="str">
            <v>NC</v>
          </cell>
          <cell r="AJ115" t="str">
            <v>NC</v>
          </cell>
          <cell r="AK115" t="str">
            <v>NA</v>
          </cell>
        </row>
        <row r="117">
          <cell r="AG117" t="str">
            <v>NC</v>
          </cell>
          <cell r="AH117" t="str">
            <v>NC</v>
          </cell>
          <cell r="AJ117" t="str">
            <v>NC</v>
          </cell>
          <cell r="AK117" t="str">
            <v>NA</v>
          </cell>
        </row>
        <row r="118">
          <cell r="AG118" t="str">
            <v>NC</v>
          </cell>
          <cell r="AH118" t="str">
            <v>NC</v>
          </cell>
          <cell r="AJ118" t="str">
            <v>NC</v>
          </cell>
          <cell r="AK118" t="str">
            <v>NA</v>
          </cell>
        </row>
        <row r="119">
          <cell r="AG119" t="str">
            <v>NC</v>
          </cell>
          <cell r="AH119" t="str">
            <v>NC</v>
          </cell>
          <cell r="AJ119" t="str">
            <v>NC</v>
          </cell>
          <cell r="AK119" t="str">
            <v>NA</v>
          </cell>
        </row>
        <row r="120">
          <cell r="AG120" t="str">
            <v>NC</v>
          </cell>
          <cell r="AH120" t="str">
            <v>NC</v>
          </cell>
          <cell r="AJ120" t="str">
            <v>NC</v>
          </cell>
          <cell r="AK120" t="str">
            <v>NA</v>
          </cell>
        </row>
        <row r="121">
          <cell r="AG121" t="str">
            <v>NC</v>
          </cell>
          <cell r="AH121" t="str">
            <v>NC</v>
          </cell>
          <cell r="AJ121" t="str">
            <v>NC</v>
          </cell>
          <cell r="AK121" t="str">
            <v>NA</v>
          </cell>
        </row>
        <row r="122">
          <cell r="AG122" t="str">
            <v>NC</v>
          </cell>
          <cell r="AH122" t="str">
            <v>NC</v>
          </cell>
          <cell r="AJ122" t="str">
            <v>NC</v>
          </cell>
          <cell r="AK122" t="str">
            <v>NA</v>
          </cell>
        </row>
        <row r="123">
          <cell r="AG123" t="str">
            <v>NC</v>
          </cell>
          <cell r="AH123" t="str">
            <v>NC</v>
          </cell>
          <cell r="AJ123" t="str">
            <v>NC</v>
          </cell>
          <cell r="AK123" t="str">
            <v>NA</v>
          </cell>
        </row>
        <row r="124">
          <cell r="AG124" t="str">
            <v>NC</v>
          </cell>
          <cell r="AH124" t="str">
            <v>NC</v>
          </cell>
          <cell r="AJ124" t="str">
            <v>NC</v>
          </cell>
          <cell r="AK124" t="str">
            <v>NA</v>
          </cell>
        </row>
        <row r="125">
          <cell r="AG125" t="str">
            <v>NC</v>
          </cell>
          <cell r="AH125" t="str">
            <v>NC</v>
          </cell>
          <cell r="AJ125" t="str">
            <v>NC</v>
          </cell>
          <cell r="AK125" t="str">
            <v>NA</v>
          </cell>
        </row>
        <row r="126">
          <cell r="AG126" t="str">
            <v>NC</v>
          </cell>
          <cell r="AH126" t="str">
            <v>NC</v>
          </cell>
          <cell r="AJ126" t="str">
            <v>NC</v>
          </cell>
          <cell r="AK126" t="str">
            <v>NA</v>
          </cell>
        </row>
        <row r="127">
          <cell r="AG127" t="str">
            <v>NC</v>
          </cell>
          <cell r="AH127" t="str">
            <v>NC</v>
          </cell>
          <cell r="AJ127" t="str">
            <v>NC</v>
          </cell>
          <cell r="AK127" t="str">
            <v>NA</v>
          </cell>
        </row>
        <row r="128">
          <cell r="AG128" t="str">
            <v>NC</v>
          </cell>
          <cell r="AH128" t="str">
            <v>NC</v>
          </cell>
          <cell r="AJ128" t="str">
            <v>NC</v>
          </cell>
          <cell r="AK128" t="str">
            <v>NA</v>
          </cell>
        </row>
        <row r="129">
          <cell r="AG129" t="str">
            <v>NC</v>
          </cell>
          <cell r="AH129" t="str">
            <v>NC</v>
          </cell>
          <cell r="AJ129" t="str">
            <v>NC</v>
          </cell>
          <cell r="AK129" t="e">
            <v>#VALUE!</v>
          </cell>
        </row>
        <row r="130">
          <cell r="AG130" t="str">
            <v>NC</v>
          </cell>
          <cell r="AH130" t="str">
            <v>NC</v>
          </cell>
          <cell r="AJ130" t="str">
            <v>NC</v>
          </cell>
          <cell r="AK130" t="str">
            <v>NA</v>
          </cell>
        </row>
        <row r="131">
          <cell r="AG131" t="str">
            <v>NC</v>
          </cell>
          <cell r="AH131" t="str">
            <v>NC</v>
          </cell>
          <cell r="AJ131" t="str">
            <v>NC</v>
          </cell>
          <cell r="AK131" t="str">
            <v>NA</v>
          </cell>
        </row>
        <row r="132">
          <cell r="AG132">
            <v>1.994490358126722</v>
          </cell>
          <cell r="AH132">
            <v>0.2650565095592369</v>
          </cell>
          <cell r="AJ132">
            <v>0.00015488524705882352</v>
          </cell>
          <cell r="AK132">
            <v>1.1951219512195121</v>
          </cell>
        </row>
        <row r="133">
          <cell r="AG133">
            <v>2.5531337132419614</v>
          </cell>
          <cell r="AH133">
            <v>0.2246397410006523</v>
          </cell>
          <cell r="AJ133">
            <v>0.00021814823529411764</v>
          </cell>
          <cell r="AK133">
            <v>0.011</v>
          </cell>
        </row>
        <row r="134">
          <cell r="AG134">
            <v>1.994490358126722</v>
          </cell>
          <cell r="AH134">
            <v>0.2650565095592369</v>
          </cell>
          <cell r="AJ134">
            <v>0.00017015562352941176</v>
          </cell>
          <cell r="AK134">
            <v>0.00013902439024390245</v>
          </cell>
        </row>
        <row r="135">
          <cell r="AG135">
            <v>1.8698347107438018</v>
          </cell>
          <cell r="AH135">
            <v>0.27676917513475346</v>
          </cell>
          <cell r="AJ135">
            <v>0.00021814823529411764</v>
          </cell>
          <cell r="AK135">
            <v>0.0005853658536585366</v>
          </cell>
        </row>
        <row r="136">
          <cell r="AG136">
            <v>2.412689949346841</v>
          </cell>
          <cell r="AH136">
            <v>0.23331886767704538</v>
          </cell>
          <cell r="AJ136">
            <v>0.00021814823529411764</v>
          </cell>
          <cell r="AK136">
            <v>0.0005170731707317074</v>
          </cell>
        </row>
        <row r="137">
          <cell r="AG137">
            <v>2.412689949346841</v>
          </cell>
          <cell r="AH137">
            <v>0.23331886767704538</v>
          </cell>
          <cell r="AJ137">
            <v>0.00021814823529411764</v>
          </cell>
          <cell r="AK137">
            <v>0.0005170731707317074</v>
          </cell>
        </row>
        <row r="138">
          <cell r="AG138" t="str">
            <v>NC</v>
          </cell>
          <cell r="AH138" t="str">
            <v>NC</v>
          </cell>
          <cell r="AJ138" t="str">
            <v>NC</v>
          </cell>
          <cell r="AK138" t="str">
            <v>NA</v>
          </cell>
        </row>
        <row r="139">
          <cell r="AG139" t="str">
            <v>NC</v>
          </cell>
          <cell r="AH139" t="str">
            <v>NC</v>
          </cell>
          <cell r="AJ139" t="str">
            <v>NC</v>
          </cell>
          <cell r="AK139" t="str">
            <v>NA</v>
          </cell>
        </row>
        <row r="140">
          <cell r="AG140">
            <v>2.53536909931363</v>
          </cell>
          <cell r="AH140">
            <v>0.22569309693492745</v>
          </cell>
          <cell r="AJ140">
            <v>0.00016361117647058823</v>
          </cell>
          <cell r="AK140">
            <v>0.0004829268292682927</v>
          </cell>
        </row>
        <row r="141">
          <cell r="AG141" t="str">
            <v>NC</v>
          </cell>
          <cell r="AH141" t="str">
            <v>NC</v>
          </cell>
          <cell r="AJ141" t="str">
            <v>NC</v>
          </cell>
          <cell r="AK141" t="str">
            <v>NA</v>
          </cell>
        </row>
        <row r="142">
          <cell r="AG142" t="str">
            <v>NC</v>
          </cell>
          <cell r="AH142" t="str">
            <v>NC</v>
          </cell>
          <cell r="AJ142" t="str">
            <v>NC</v>
          </cell>
          <cell r="AK142" t="str">
            <v>NA</v>
          </cell>
        </row>
        <row r="143">
          <cell r="AG143">
            <v>1.968247063940844</v>
          </cell>
          <cell r="AH143">
            <v>0.26741916902273355</v>
          </cell>
          <cell r="AJ143">
            <v>0.00018760748235294118</v>
          </cell>
          <cell r="AK143">
            <v>2.4E-05</v>
          </cell>
        </row>
        <row r="144">
          <cell r="AG144" t="str">
            <v>NC</v>
          </cell>
          <cell r="AH144" t="str">
            <v>NC</v>
          </cell>
          <cell r="AJ144" t="str">
            <v>NC</v>
          </cell>
          <cell r="AK144" t="str">
            <v>NA</v>
          </cell>
        </row>
        <row r="145">
          <cell r="AG145" t="str">
            <v>NC</v>
          </cell>
          <cell r="AH145" t="str">
            <v>NC</v>
          </cell>
          <cell r="AJ145" t="str">
            <v>NC</v>
          </cell>
          <cell r="AK145" t="str">
            <v>NA</v>
          </cell>
        </row>
        <row r="146">
          <cell r="AG146">
            <v>1.7619172774971041</v>
          </cell>
          <cell r="AH146">
            <v>0.28801531428590366</v>
          </cell>
          <cell r="AJ146">
            <v>0.00021814823529411764</v>
          </cell>
          <cell r="AK146">
            <v>0.00011878048780487806</v>
          </cell>
        </row>
        <row r="147">
          <cell r="AG147" t="str">
            <v>NC</v>
          </cell>
          <cell r="AH147" t="str">
            <v>NC</v>
          </cell>
          <cell r="AJ147" t="str">
            <v>NC</v>
          </cell>
          <cell r="AK147" t="str">
            <v>NA</v>
          </cell>
        </row>
        <row r="148">
          <cell r="AG148" t="str">
            <v>NC</v>
          </cell>
          <cell r="AH148" t="str">
            <v>NC</v>
          </cell>
          <cell r="AJ148" t="str">
            <v>NC</v>
          </cell>
          <cell r="AK148" t="str">
            <v>NA</v>
          </cell>
        </row>
        <row r="149">
          <cell r="AG149" t="str">
            <v>NC</v>
          </cell>
          <cell r="AH149" t="str">
            <v>NC</v>
          </cell>
          <cell r="AJ149" t="str">
            <v>NC</v>
          </cell>
          <cell r="AK149" t="str">
            <v>NA</v>
          </cell>
        </row>
        <row r="150">
          <cell r="AG150" t="str">
            <v>NC</v>
          </cell>
          <cell r="AH150" t="str">
            <v>NC</v>
          </cell>
          <cell r="AJ150" t="str">
            <v>NC</v>
          </cell>
          <cell r="AK150" t="str">
            <v>NA</v>
          </cell>
        </row>
        <row r="151">
          <cell r="AG151" t="str">
            <v>NC</v>
          </cell>
          <cell r="AH151" t="str">
            <v>NC</v>
          </cell>
          <cell r="AJ151" t="str">
            <v>NC</v>
          </cell>
          <cell r="AK151" t="e">
            <v>#VALUE!</v>
          </cell>
        </row>
        <row r="152">
          <cell r="AG152" t="str">
            <v>NC</v>
          </cell>
          <cell r="AH152" t="str">
            <v>NC</v>
          </cell>
          <cell r="AJ152" t="str">
            <v>NC</v>
          </cell>
          <cell r="AK152" t="str">
            <v>NA</v>
          </cell>
        </row>
        <row r="153">
          <cell r="AG153" t="str">
            <v>NC</v>
          </cell>
          <cell r="AH153" t="str">
            <v>NC</v>
          </cell>
          <cell r="AJ153" t="str">
            <v>NC</v>
          </cell>
          <cell r="AK153" t="e">
            <v>#VALUE!</v>
          </cell>
        </row>
        <row r="154">
          <cell r="AG154">
            <v>2.6475535727345867</v>
          </cell>
          <cell r="AH154">
            <v>0.21924004783546694</v>
          </cell>
          <cell r="AJ154">
            <v>0.00021814823529411764</v>
          </cell>
          <cell r="AK154">
            <v>0.000124</v>
          </cell>
        </row>
        <row r="155">
          <cell r="AG155" t="str">
            <v>NC</v>
          </cell>
          <cell r="AH155" t="str">
            <v>NC</v>
          </cell>
          <cell r="AJ155" t="str">
            <v>NC</v>
          </cell>
          <cell r="AK155" t="str">
            <v>NA</v>
          </cell>
        </row>
        <row r="156">
          <cell r="AG156" t="str">
            <v>NC</v>
          </cell>
          <cell r="AH156" t="str">
            <v>NC</v>
          </cell>
          <cell r="AJ156" t="str">
            <v>NC</v>
          </cell>
          <cell r="AK156" t="str">
            <v>NA</v>
          </cell>
        </row>
        <row r="157">
          <cell r="AG157" t="str">
            <v>NC</v>
          </cell>
          <cell r="AH157" t="str">
            <v>NC</v>
          </cell>
          <cell r="AJ157" t="str">
            <v>NC</v>
          </cell>
          <cell r="AK157" t="str">
            <v>NA</v>
          </cell>
        </row>
        <row r="158">
          <cell r="AG158">
            <v>1.994490358126722</v>
          </cell>
          <cell r="AH158">
            <v>0.2650565095592369</v>
          </cell>
          <cell r="AJ158">
            <v>0.00017015562352941176</v>
          </cell>
          <cell r="AK158">
            <v>0.013097560975609757</v>
          </cell>
        </row>
        <row r="159">
          <cell r="AG159">
            <v>5.4995138551288285</v>
          </cell>
          <cell r="AH159">
            <v>0.13434100528033302</v>
          </cell>
          <cell r="AJ159">
            <v>0.0001579393223529412</v>
          </cell>
          <cell r="AK159">
            <v>1.1E-05</v>
          </cell>
        </row>
        <row r="160">
          <cell r="AG160">
            <v>1.7174142004535493</v>
          </cell>
          <cell r="AH160">
            <v>0.29299458364373243</v>
          </cell>
          <cell r="AJ160">
            <v>0.00021814823529411764</v>
          </cell>
          <cell r="AK160">
            <v>1.097560975609756E-05</v>
          </cell>
        </row>
        <row r="161">
          <cell r="AG161">
            <v>2.1068560121056925</v>
          </cell>
          <cell r="AH161">
            <v>0.2554997748477221</v>
          </cell>
          <cell r="AJ161">
            <v>0.0001745185882352941</v>
          </cell>
          <cell r="AK161">
            <v>0.00275609756097561</v>
          </cell>
        </row>
        <row r="162">
          <cell r="AG162">
            <v>2.1068560121056925</v>
          </cell>
          <cell r="AH162">
            <v>0.2554997748477221</v>
          </cell>
          <cell r="AJ162">
            <v>0.00017233710588235296</v>
          </cell>
          <cell r="AK162">
            <v>0.00034390243902439023</v>
          </cell>
        </row>
        <row r="163">
          <cell r="AG163">
            <v>2.1068560121056925</v>
          </cell>
          <cell r="AH163">
            <v>0.2554997748477221</v>
          </cell>
          <cell r="AJ163">
            <v>0.00017233710588235296</v>
          </cell>
          <cell r="AK163">
            <v>0.00034390243902439023</v>
          </cell>
        </row>
        <row r="164">
          <cell r="AG164">
            <v>2.077594123048669</v>
          </cell>
          <cell r="AH164">
            <v>0.2579052606093728</v>
          </cell>
          <cell r="AJ164">
            <v>0.00017888155294117647</v>
          </cell>
          <cell r="AK164">
            <v>0.018390243902439023</v>
          </cell>
        </row>
        <row r="165">
          <cell r="AG165">
            <v>1.7193882397644156</v>
          </cell>
          <cell r="AH165">
            <v>0.2927691604775368</v>
          </cell>
          <cell r="AJ165">
            <v>0.00018760748235294118</v>
          </cell>
          <cell r="AK165">
            <v>0.006634146341463415</v>
          </cell>
        </row>
        <row r="166">
          <cell r="AG166">
            <v>2.3372933884297526</v>
          </cell>
          <cell r="AH166">
            <v>0.2383351023997031</v>
          </cell>
          <cell r="AJ166">
            <v>0.00021814823529411764</v>
          </cell>
          <cell r="AK166">
            <v>0.00125</v>
          </cell>
        </row>
        <row r="167">
          <cell r="AG167">
            <v>4.986225895316806</v>
          </cell>
          <cell r="AH167">
            <v>0.1434559840109807</v>
          </cell>
          <cell r="AJ167">
            <v>0.00017953599764705886</v>
          </cell>
          <cell r="AK167">
            <v>0.0014195121951219513</v>
          </cell>
        </row>
        <row r="168">
          <cell r="AG168">
            <v>1.9177791905064636</v>
          </cell>
          <cell r="AH168">
            <v>0.2721139533454343</v>
          </cell>
          <cell r="AJ168">
            <v>0.00019197044705882355</v>
          </cell>
          <cell r="AK168">
            <v>0.01719512195121951</v>
          </cell>
        </row>
        <row r="169">
          <cell r="AG169">
            <v>1.9177791905064636</v>
          </cell>
          <cell r="AH169">
            <v>0.2721139533454343</v>
          </cell>
          <cell r="AJ169">
            <v>0.00019197044705882355</v>
          </cell>
          <cell r="AK169">
            <v>0.0009121951219512196</v>
          </cell>
        </row>
        <row r="170">
          <cell r="AG170">
            <v>1.4246359700905156</v>
          </cell>
          <cell r="AH170">
            <v>0.3320811761179383</v>
          </cell>
          <cell r="AJ170">
            <v>0.0002399630588235294</v>
          </cell>
          <cell r="AK170">
            <v>7.048780487804879E-05</v>
          </cell>
        </row>
        <row r="171">
          <cell r="AG171">
            <v>1.8935035045506854</v>
          </cell>
          <cell r="AH171">
            <v>0.27444642585007506</v>
          </cell>
          <cell r="AJ171">
            <v>0.00019851489411764706</v>
          </cell>
          <cell r="AK171">
            <v>0.010292682926829269</v>
          </cell>
        </row>
        <row r="172">
          <cell r="AG172">
            <v>5.1581647192932465</v>
          </cell>
          <cell r="AH172">
            <v>0.14023424695171366</v>
          </cell>
          <cell r="AJ172">
            <v>0.0001767000705882353</v>
          </cell>
          <cell r="AK172">
            <v>0.5121951219512195</v>
          </cell>
        </row>
        <row r="173">
          <cell r="AG173" t="str">
            <v>NC</v>
          </cell>
          <cell r="AH173" t="str">
            <v>NC</v>
          </cell>
          <cell r="AJ173" t="str">
            <v>NC</v>
          </cell>
          <cell r="AK173" t="str">
            <v>NA</v>
          </cell>
        </row>
        <row r="174">
          <cell r="AG174" t="str">
            <v>NC</v>
          </cell>
          <cell r="AH174" t="str">
            <v>NC</v>
          </cell>
          <cell r="AJ174" t="str">
            <v>NC</v>
          </cell>
          <cell r="AK174" t="str">
            <v>NA</v>
          </cell>
        </row>
        <row r="175">
          <cell r="AG175">
            <v>2.1068560121056925</v>
          </cell>
          <cell r="AH175">
            <v>0.2554997748477221</v>
          </cell>
          <cell r="AJ175">
            <v>0.00017233710588235296</v>
          </cell>
          <cell r="AK175">
            <v>0.02682926829268293</v>
          </cell>
        </row>
        <row r="176">
          <cell r="AG176">
            <v>5.1581647192932465</v>
          </cell>
          <cell r="AH176">
            <v>0.14023424695171366</v>
          </cell>
          <cell r="AJ176">
            <v>0.0001767000705882353</v>
          </cell>
          <cell r="AK176">
            <v>0.5121951219512195</v>
          </cell>
        </row>
        <row r="177">
          <cell r="AG177" t="str">
            <v>NC</v>
          </cell>
          <cell r="AH177" t="str">
            <v>NC</v>
          </cell>
          <cell r="AJ177" t="str">
            <v>NC</v>
          </cell>
          <cell r="AK177" t="e">
            <v>#VALUE!</v>
          </cell>
        </row>
        <row r="178">
          <cell r="AG178">
            <v>1.994490358126722</v>
          </cell>
          <cell r="AH178">
            <v>0.2650565095592369</v>
          </cell>
          <cell r="AJ178">
            <v>0.00015488524705882352</v>
          </cell>
          <cell r="AK178">
            <v>0.0057</v>
          </cell>
        </row>
        <row r="179">
          <cell r="AG179">
            <v>1.994490358126722</v>
          </cell>
          <cell r="AH179">
            <v>0.2650565095592369</v>
          </cell>
          <cell r="AJ179">
            <v>0.00015488524705882352</v>
          </cell>
          <cell r="AK179">
            <v>0.007804878048780488</v>
          </cell>
        </row>
        <row r="180">
          <cell r="AG180">
            <v>1.7598444336412251</v>
          </cell>
          <cell r="AH180">
            <v>0.28824256137316806</v>
          </cell>
          <cell r="AJ180">
            <v>0.00020069637647058823</v>
          </cell>
          <cell r="AK180">
            <v>0.0005121951219512195</v>
          </cell>
        </row>
        <row r="181">
          <cell r="AG181">
            <v>1.4111960081085297</v>
          </cell>
          <cell r="AH181">
            <v>0.33419685442322744</v>
          </cell>
          <cell r="AJ181">
            <v>2.6832232941176473E-05</v>
          </cell>
          <cell r="AK181">
            <v>0.02707317073170732</v>
          </cell>
        </row>
        <row r="182">
          <cell r="AG182">
            <v>1.4111960081085297</v>
          </cell>
          <cell r="AH182">
            <v>0.33419685442322744</v>
          </cell>
          <cell r="AJ182">
            <v>2.6832232941176473E-05</v>
          </cell>
          <cell r="AK182">
            <v>0.02707317073170732</v>
          </cell>
        </row>
        <row r="183">
          <cell r="AG183">
            <v>2.035194242986451</v>
          </cell>
          <cell r="AH183">
            <v>0.26149292638079125</v>
          </cell>
          <cell r="AJ183">
            <v>0.00017713636705882351</v>
          </cell>
          <cell r="AK183">
            <v>0.00748780487804878</v>
          </cell>
        </row>
        <row r="184">
          <cell r="AG184">
            <v>1.7193882397644156</v>
          </cell>
          <cell r="AH184">
            <v>0.2927691604775368</v>
          </cell>
          <cell r="AJ184">
            <v>0.00021814823529411764</v>
          </cell>
          <cell r="AK184">
            <v>0.0051951219512195125</v>
          </cell>
        </row>
        <row r="185">
          <cell r="AG185" t="str">
            <v>NC</v>
          </cell>
          <cell r="AH185" t="str">
            <v>NC</v>
          </cell>
          <cell r="AJ185" t="str">
            <v>NC</v>
          </cell>
          <cell r="AK185" t="str">
            <v>NA</v>
          </cell>
        </row>
        <row r="186">
          <cell r="AG186" t="str">
            <v>NC</v>
          </cell>
          <cell r="AH186" t="str">
            <v>NC</v>
          </cell>
          <cell r="AJ186" t="str">
            <v>NC</v>
          </cell>
          <cell r="AK186" t="str">
            <v>NA</v>
          </cell>
        </row>
        <row r="187">
          <cell r="AG187" t="str">
            <v>NC</v>
          </cell>
          <cell r="AH187" t="str">
            <v>NC</v>
          </cell>
          <cell r="AJ187" t="str">
            <v>NC</v>
          </cell>
          <cell r="AK187" t="str">
            <v>NA</v>
          </cell>
        </row>
        <row r="188">
          <cell r="AG188" t="str">
            <v>NC</v>
          </cell>
          <cell r="AH188" t="str">
            <v>NC</v>
          </cell>
          <cell r="AJ188" t="str">
            <v>NC</v>
          </cell>
          <cell r="AK188" t="str">
            <v>NA</v>
          </cell>
        </row>
        <row r="189">
          <cell r="AG189">
            <v>0.5983471074380166</v>
          </cell>
          <cell r="AH189">
            <v>0.5938369731825971</v>
          </cell>
          <cell r="AJ189">
            <v>0.00021814823529411764</v>
          </cell>
          <cell r="AK189">
            <v>1.61E-05</v>
          </cell>
        </row>
        <row r="190">
          <cell r="AG190" t="str">
            <v>NC</v>
          </cell>
          <cell r="AH190" t="str">
            <v>NC</v>
          </cell>
          <cell r="AJ190" t="str">
            <v>NC</v>
          </cell>
          <cell r="AK190" t="str">
            <v>NA</v>
          </cell>
        </row>
        <row r="191">
          <cell r="AG191" t="str">
            <v>NC</v>
          </cell>
          <cell r="AH191" t="str">
            <v>NC</v>
          </cell>
          <cell r="AJ191" t="str">
            <v>NC</v>
          </cell>
          <cell r="AK191" t="str">
            <v>NA</v>
          </cell>
        </row>
        <row r="192">
          <cell r="AG192" t="str">
            <v>NC</v>
          </cell>
          <cell r="AH192" t="str">
            <v>NC</v>
          </cell>
          <cell r="AJ192" t="str">
            <v>NC</v>
          </cell>
          <cell r="AK192" t="str">
            <v>NA</v>
          </cell>
        </row>
        <row r="193">
          <cell r="AG193" t="str">
            <v>NC</v>
          </cell>
          <cell r="AH193" t="str">
            <v>NC</v>
          </cell>
          <cell r="AJ193" t="str">
            <v>NC</v>
          </cell>
          <cell r="AK193" t="str">
            <v>NA</v>
          </cell>
        </row>
        <row r="194">
          <cell r="AG194" t="str">
            <v>NC</v>
          </cell>
          <cell r="AH194" t="str">
            <v>NC</v>
          </cell>
          <cell r="AJ194" t="str">
            <v>NC</v>
          </cell>
          <cell r="AK194" t="str">
            <v>NA</v>
          </cell>
        </row>
        <row r="195">
          <cell r="AG195" t="str">
            <v>NC</v>
          </cell>
          <cell r="AH195" t="str">
            <v>NC</v>
          </cell>
          <cell r="AJ195" t="str">
            <v>NC</v>
          </cell>
          <cell r="AK195" t="str">
            <v>NA</v>
          </cell>
        </row>
        <row r="196">
          <cell r="AG196" t="str">
            <v>NC</v>
          </cell>
          <cell r="AH196" t="str">
            <v>NC</v>
          </cell>
          <cell r="AJ196" t="str">
            <v>NC</v>
          </cell>
          <cell r="AK196" t="str">
            <v>NA</v>
          </cell>
        </row>
        <row r="197">
          <cell r="AG197" t="str">
            <v>NC</v>
          </cell>
          <cell r="AH197" t="str">
            <v>NC</v>
          </cell>
          <cell r="AJ197" t="str">
            <v>NC</v>
          </cell>
          <cell r="AK197" t="str">
            <v>NA</v>
          </cell>
        </row>
        <row r="198">
          <cell r="AG198" t="str">
            <v>NC</v>
          </cell>
          <cell r="AH198" t="str">
            <v>NC</v>
          </cell>
          <cell r="AJ198" t="str">
            <v>NC</v>
          </cell>
          <cell r="AK198" t="str">
            <v>NA</v>
          </cell>
        </row>
        <row r="199">
          <cell r="AG199" t="str">
            <v>NC</v>
          </cell>
          <cell r="AH199" t="str">
            <v>NC</v>
          </cell>
          <cell r="AJ199" t="str">
            <v>NC</v>
          </cell>
          <cell r="AK199" t="str">
            <v>NA</v>
          </cell>
        </row>
        <row r="200">
          <cell r="AG200" t="str">
            <v>NC</v>
          </cell>
          <cell r="AH200" t="str">
            <v>NC</v>
          </cell>
          <cell r="AJ200" t="str">
            <v>NC</v>
          </cell>
          <cell r="AK200" t="str">
            <v>NA</v>
          </cell>
        </row>
        <row r="201">
          <cell r="AG201" t="str">
            <v>NC</v>
          </cell>
          <cell r="AH201" t="str">
            <v>NC</v>
          </cell>
          <cell r="AJ201" t="str">
            <v>NC</v>
          </cell>
          <cell r="AK201" t="str">
            <v>NA</v>
          </cell>
        </row>
        <row r="202">
          <cell r="AG202" t="str">
            <v>NC</v>
          </cell>
          <cell r="AH202" t="str">
            <v>NC</v>
          </cell>
          <cell r="AJ202" t="str">
            <v>NC</v>
          </cell>
          <cell r="AK202" t="str">
            <v>NA</v>
          </cell>
        </row>
        <row r="203">
          <cell r="AG203" t="str">
            <v>NC</v>
          </cell>
          <cell r="AH203" t="str">
            <v>NC</v>
          </cell>
          <cell r="AJ203" t="str">
            <v>NC</v>
          </cell>
          <cell r="AK203" t="str">
            <v>NA</v>
          </cell>
        </row>
        <row r="204">
          <cell r="AG204" t="str">
            <v>NC</v>
          </cell>
          <cell r="AH204" t="str">
            <v>NC</v>
          </cell>
          <cell r="AJ204" t="str">
            <v>NC</v>
          </cell>
          <cell r="AK204" t="str">
            <v>NA</v>
          </cell>
        </row>
        <row r="205">
          <cell r="AG205" t="str">
            <v>NC</v>
          </cell>
          <cell r="AH205" t="str">
            <v>NC</v>
          </cell>
          <cell r="AJ205" t="str">
            <v>NC</v>
          </cell>
          <cell r="AK205" t="str">
            <v>NA</v>
          </cell>
        </row>
        <row r="206">
          <cell r="AG206" t="str">
            <v>NC</v>
          </cell>
          <cell r="AH206" t="str">
            <v>NC</v>
          </cell>
          <cell r="AJ206" t="str">
            <v>NC</v>
          </cell>
          <cell r="AK206" t="str">
            <v>NA</v>
          </cell>
        </row>
        <row r="207">
          <cell r="AG207" t="str">
            <v>NC</v>
          </cell>
          <cell r="AH207" t="str">
            <v>NC</v>
          </cell>
          <cell r="AJ207" t="str">
            <v>NC</v>
          </cell>
          <cell r="AK207" t="str">
            <v>NA</v>
          </cell>
        </row>
        <row r="208">
          <cell r="AG208" t="str">
            <v>NC</v>
          </cell>
          <cell r="AH208" t="str">
            <v>NC</v>
          </cell>
          <cell r="AJ208" t="str">
            <v>NC</v>
          </cell>
          <cell r="AK208" t="str">
            <v>NA</v>
          </cell>
        </row>
        <row r="209">
          <cell r="AG209" t="str">
            <v>NC</v>
          </cell>
          <cell r="AH209" t="str">
            <v>NC</v>
          </cell>
          <cell r="AJ209" t="str">
            <v>NC</v>
          </cell>
          <cell r="AK209" t="str">
            <v>NA</v>
          </cell>
        </row>
        <row r="210">
          <cell r="AG210" t="str">
            <v>NC</v>
          </cell>
          <cell r="AH210" t="str">
            <v>NC</v>
          </cell>
          <cell r="AJ210" t="str">
            <v>NC</v>
          </cell>
          <cell r="AK210" t="str">
            <v>NA</v>
          </cell>
        </row>
        <row r="211">
          <cell r="AG211" t="str">
            <v>NC</v>
          </cell>
          <cell r="AH211" t="str">
            <v>NC</v>
          </cell>
          <cell r="AJ211" t="str">
            <v>NC</v>
          </cell>
          <cell r="AK211" t="str">
            <v>NA</v>
          </cell>
        </row>
        <row r="212">
          <cell r="AG212" t="str">
            <v>NC</v>
          </cell>
          <cell r="AH212" t="str">
            <v>NC</v>
          </cell>
          <cell r="AJ212" t="str">
            <v>NC</v>
          </cell>
          <cell r="AK212" t="str">
            <v>NA</v>
          </cell>
        </row>
        <row r="213">
          <cell r="AG213" t="str">
            <v>NC</v>
          </cell>
          <cell r="AH213" t="str">
            <v>NC</v>
          </cell>
          <cell r="AJ213" t="str">
            <v>NC</v>
          </cell>
          <cell r="AK213" t="str">
            <v>NA</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Christopher Summary"/>
      <sheetName val="Riverside Summary"/>
      <sheetName val="Toxicity"/>
      <sheetName val="Risk Calc"/>
      <sheetName val="Lettuce"/>
      <sheetName val="carrots"/>
      <sheetName val="garlic"/>
      <sheetName val="shallots"/>
      <sheetName val="broccoli"/>
      <sheetName val="celery"/>
      <sheetName val="peppers"/>
      <sheetName val="onions"/>
      <sheetName val="cauliflower"/>
      <sheetName val="cucumber"/>
      <sheetName val="tomatoes"/>
      <sheetName val="grapes"/>
      <sheetName val="apricots"/>
      <sheetName val="BVwet"/>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V base data"/>
      <sheetName val="Table 6"/>
      <sheetName val="Table 7"/>
      <sheetName val="Table 8 SV Data eval"/>
      <sheetName val="Table 9"/>
      <sheetName val="Table 10"/>
      <sheetName val="Table 8 old"/>
      <sheetName val="Table 9 old"/>
      <sheetName val="Table 11"/>
      <sheetName val="Table 12 DTSC vapor screen-curr"/>
      <sheetName val="Table 13 DTSC vapor-fut"/>
      <sheetName val="Table 14"/>
      <sheetName val="Table 15"/>
      <sheetName val="Table 16"/>
      <sheetName val="Table 17"/>
      <sheetName val="Table 18"/>
      <sheetName val="Table 19"/>
      <sheetName val="Table 20"/>
      <sheetName val="base data table"/>
      <sheetName val="Table 3 (2)"/>
      <sheetName val="base data table reduced (2)"/>
      <sheetName val="soil types"/>
      <sheetName val="Table 5 SV base data (2)"/>
      <sheetName val="distilled data"/>
      <sheetName val="building data pivot"/>
    </sheetNames>
    <sheetDataSet>
      <sheetData sheetId="12">
        <row r="6">
          <cell r="D6">
            <v>70</v>
          </cell>
        </row>
        <row r="7">
          <cell r="D7">
            <v>25550</v>
          </cell>
        </row>
        <row r="8">
          <cell r="D8">
            <v>365</v>
          </cell>
        </row>
        <row r="10">
          <cell r="D10">
            <v>250</v>
          </cell>
        </row>
        <row r="16">
          <cell r="D16">
            <v>3300</v>
          </cell>
        </row>
        <row r="17">
          <cell r="D17">
            <v>0.3</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TE Parameters"/>
      <sheetName val="RMEParameters"/>
      <sheetName val="Dust model"/>
      <sheetName val="VF calculation"/>
      <sheetName val="Table B-5_Air Conc"/>
      <sheetName val="Table ind worker QUAD 1"/>
      <sheetName val="Table ind worker QUAD 2"/>
      <sheetName val="Table ind worker QUAD 3"/>
      <sheetName val="Table ind worker QUAD 4"/>
      <sheetName val="Worker Lead Exposure Parms"/>
      <sheetName val="PbB Calculation_Quad 1_RME"/>
      <sheetName val="PbB Calculation_Quad 2_RME"/>
      <sheetName val="PbB Calculation_Quad 3_RME"/>
      <sheetName val="PbB Calculation_Quad 4_RME"/>
      <sheetName val="Toxicity Values"/>
      <sheetName val="Chemical-Specific Par"/>
    </sheetNames>
    <sheetDataSet>
      <sheetData sheetId="14">
        <row r="7">
          <cell r="D7" t="str">
            <v>Noncancer Effects</v>
          </cell>
          <cell r="V7" t="str">
            <v>Cancer Effects</v>
          </cell>
        </row>
        <row r="8">
          <cell r="D8" t="str">
            <v>Chronic</v>
          </cell>
          <cell r="F8" t="str">
            <v>Chronic</v>
          </cell>
          <cell r="H8" t="str">
            <v>Chronic</v>
          </cell>
          <cell r="J8" t="str">
            <v>Chronic</v>
          </cell>
          <cell r="L8" t="str">
            <v>Subchronic</v>
          </cell>
          <cell r="N8" t="str">
            <v>Subchronic</v>
          </cell>
          <cell r="P8" t="str">
            <v>Subchronic</v>
          </cell>
          <cell r="R8" t="str">
            <v>Subchronic</v>
          </cell>
          <cell r="AD8" t="str">
            <v>U.S. EPA Weight</v>
          </cell>
        </row>
        <row r="9">
          <cell r="C9" t="str">
            <v>CAS</v>
          </cell>
          <cell r="D9" t="str">
            <v>Oral</v>
          </cell>
          <cell r="F9" t="str">
            <v>Dermal</v>
          </cell>
          <cell r="H9" t="str">
            <v>Inhalation</v>
          </cell>
          <cell r="J9" t="str">
            <v>Inhalation</v>
          </cell>
          <cell r="L9" t="str">
            <v>Oral</v>
          </cell>
          <cell r="N9" t="str">
            <v>Dermal</v>
          </cell>
          <cell r="P9" t="str">
            <v>Inhalation</v>
          </cell>
          <cell r="R9" t="str">
            <v>Inhalation</v>
          </cell>
          <cell r="T9" t="str">
            <v>Target Organ/System</v>
          </cell>
          <cell r="V9" t="str">
            <v>Oral</v>
          </cell>
          <cell r="X9" t="str">
            <v>Dermal</v>
          </cell>
          <cell r="Z9" t="str">
            <v>Inhalation</v>
          </cell>
          <cell r="AB9" t="str">
            <v>Inhalation</v>
          </cell>
          <cell r="AD9" t="str">
            <v>of Evidence</v>
          </cell>
          <cell r="AE9" t="str">
            <v>Oral</v>
          </cell>
        </row>
        <row r="10">
          <cell r="C10" t="str">
            <v>Number</v>
          </cell>
          <cell r="D10" t="str">
            <v>RfD</v>
          </cell>
          <cell r="F10" t="str">
            <v>RfD (a)</v>
          </cell>
          <cell r="H10" t="str">
            <v>RfC</v>
          </cell>
          <cell r="J10" t="str">
            <v>RfD</v>
          </cell>
          <cell r="L10" t="str">
            <v>RfD</v>
          </cell>
          <cell r="N10" t="str">
            <v>RfD (a)</v>
          </cell>
          <cell r="P10" t="str">
            <v>RfC</v>
          </cell>
          <cell r="R10" t="str">
            <v>RfD</v>
          </cell>
          <cell r="T10" t="str">
            <v>or Critical Effect</v>
          </cell>
          <cell r="V10" t="str">
            <v>CSF</v>
          </cell>
          <cell r="X10" t="str">
            <v>CSF (b)</v>
          </cell>
          <cell r="Z10" t="str">
            <v>URF</v>
          </cell>
          <cell r="AB10" t="str">
            <v>CSF</v>
          </cell>
          <cell r="AD10" t="str">
            <v>Classification</v>
          </cell>
          <cell r="AE10" t="str">
            <v>Absorption</v>
          </cell>
          <cell r="AF10" t="str">
            <v>(c)</v>
          </cell>
        </row>
        <row r="11">
          <cell r="D11" t="str">
            <v>mg/kg-day</v>
          </cell>
          <cell r="F11" t="str">
            <v>mg/kg-day</v>
          </cell>
          <cell r="H11" t="str">
            <v>(mg/m3)</v>
          </cell>
          <cell r="J11" t="str">
            <v>mg/kg-day</v>
          </cell>
          <cell r="L11" t="str">
            <v>mg/kg-day</v>
          </cell>
          <cell r="N11" t="str">
            <v>mg/kg-day</v>
          </cell>
          <cell r="P11" t="str">
            <v>(mg/m3)</v>
          </cell>
          <cell r="R11" t="str">
            <v>mg/kg-day</v>
          </cell>
          <cell r="V11" t="str">
            <v>(mg/kg-day)-1</v>
          </cell>
          <cell r="X11" t="str">
            <v>(mg/kg-day)-1</v>
          </cell>
          <cell r="Z11" t="str">
            <v>(mg/m3)-1</v>
          </cell>
          <cell r="AB11" t="str">
            <v>(mg/kg-day)-1</v>
          </cell>
          <cell r="AE11" t="str">
            <v>(unitless)</v>
          </cell>
        </row>
        <row r="12">
          <cell r="A12" t="str">
            <v>Column Number (1)</v>
          </cell>
          <cell r="B12">
            <v>2</v>
          </cell>
          <cell r="C12">
            <v>3</v>
          </cell>
          <cell r="D12">
            <v>4</v>
          </cell>
          <cell r="E12">
            <v>5</v>
          </cell>
          <cell r="F12">
            <v>6</v>
          </cell>
          <cell r="G12">
            <v>7</v>
          </cell>
          <cell r="H12">
            <v>8</v>
          </cell>
          <cell r="I12">
            <v>9</v>
          </cell>
          <cell r="J12">
            <v>10</v>
          </cell>
          <cell r="K12">
            <v>11</v>
          </cell>
          <cell r="L12">
            <v>12</v>
          </cell>
          <cell r="M12">
            <v>13</v>
          </cell>
          <cell r="N12">
            <v>14</v>
          </cell>
          <cell r="O12">
            <v>15</v>
          </cell>
          <cell r="P12">
            <v>16</v>
          </cell>
          <cell r="Q12">
            <v>17</v>
          </cell>
          <cell r="R12">
            <v>18</v>
          </cell>
          <cell r="S12">
            <v>19</v>
          </cell>
          <cell r="T12">
            <v>20</v>
          </cell>
          <cell r="U12">
            <v>21</v>
          </cell>
          <cell r="V12">
            <v>22</v>
          </cell>
          <cell r="W12">
            <v>23</v>
          </cell>
          <cell r="X12">
            <v>24</v>
          </cell>
          <cell r="Y12">
            <v>25</v>
          </cell>
          <cell r="Z12">
            <v>26</v>
          </cell>
          <cell r="AA12">
            <v>27</v>
          </cell>
          <cell r="AB12">
            <v>28</v>
          </cell>
          <cell r="AC12">
            <v>29</v>
          </cell>
          <cell r="AD12">
            <v>30</v>
          </cell>
          <cell r="AE12">
            <v>31</v>
          </cell>
          <cell r="AF12">
            <v>32</v>
          </cell>
        </row>
        <row r="15">
          <cell r="A15" t="str">
            <v>Volatile Organic Compounds</v>
          </cell>
        </row>
        <row r="16">
          <cell r="A16" t="str">
            <v>1,1,1-Trichloroethane</v>
          </cell>
          <cell r="C16">
            <v>71556</v>
          </cell>
          <cell r="D16">
            <v>0.28</v>
          </cell>
          <cell r="E16" t="str">
            <v>E</v>
          </cell>
          <cell r="F16">
            <v>0.28</v>
          </cell>
          <cell r="H16">
            <v>2.205</v>
          </cell>
          <cell r="I16" t="str">
            <v>E</v>
          </cell>
          <cell r="J16">
            <v>0.63</v>
          </cell>
          <cell r="K16" t="str">
            <v>E</v>
          </cell>
          <cell r="L16" t="str">
            <v>NA</v>
          </cell>
          <cell r="N16" t="str">
            <v>NA</v>
          </cell>
          <cell r="P16" t="str">
            <v>NA</v>
          </cell>
          <cell r="R16" t="str">
            <v>NA</v>
          </cell>
          <cell r="T16" t="str">
            <v>NA</v>
          </cell>
          <cell r="V16" t="str">
            <v>NA</v>
          </cell>
          <cell r="X16" t="str">
            <v>NA</v>
          </cell>
          <cell r="Z16" t="str">
            <v>NA</v>
          </cell>
          <cell r="AB16" t="str">
            <v>NA</v>
          </cell>
          <cell r="AD16" t="str">
            <v>D</v>
          </cell>
          <cell r="AE16">
            <v>1</v>
          </cell>
        </row>
        <row r="17">
          <cell r="A17" t="str">
            <v>1,1,2-Trichloroethane</v>
          </cell>
          <cell r="C17">
            <v>79005</v>
          </cell>
          <cell r="D17">
            <v>0.004</v>
          </cell>
          <cell r="E17" t="str">
            <v>I</v>
          </cell>
          <cell r="F17">
            <v>0.004</v>
          </cell>
          <cell r="H17" t="str">
            <v>NA</v>
          </cell>
          <cell r="J17" t="str">
            <v>NA</v>
          </cell>
          <cell r="L17">
            <v>0.04</v>
          </cell>
          <cell r="M17" t="str">
            <v>H</v>
          </cell>
          <cell r="N17">
            <v>0.04</v>
          </cell>
          <cell r="P17" t="str">
            <v>NA</v>
          </cell>
          <cell r="R17" t="str">
            <v>NA</v>
          </cell>
          <cell r="T17" t="str">
            <v>NA</v>
          </cell>
          <cell r="V17">
            <v>0.057</v>
          </cell>
          <cell r="W17" t="str">
            <v>I</v>
          </cell>
          <cell r="X17">
            <v>0.057</v>
          </cell>
          <cell r="Z17">
            <v>1.6E-05</v>
          </cell>
          <cell r="AA17" t="str">
            <v>I</v>
          </cell>
          <cell r="AB17">
            <v>0.056</v>
          </cell>
          <cell r="AC17" t="str">
            <v>I</v>
          </cell>
          <cell r="AD17" t="str">
            <v>C</v>
          </cell>
          <cell r="AE17">
            <v>1</v>
          </cell>
        </row>
        <row r="18">
          <cell r="A18" t="str">
            <v>1,1,2-Trichlorotrifluoroethane</v>
          </cell>
          <cell r="C18">
            <v>76131</v>
          </cell>
          <cell r="D18">
            <v>30</v>
          </cell>
          <cell r="E18" t="str">
            <v>I</v>
          </cell>
          <cell r="F18">
            <v>30</v>
          </cell>
          <cell r="H18">
            <v>30</v>
          </cell>
          <cell r="I18" t="str">
            <v>H</v>
          </cell>
          <cell r="J18">
            <v>8.571428571428571</v>
          </cell>
          <cell r="K18" t="str">
            <v>H</v>
          </cell>
          <cell r="L18">
            <v>3</v>
          </cell>
          <cell r="M18" t="str">
            <v>H</v>
          </cell>
          <cell r="N18">
            <v>3</v>
          </cell>
          <cell r="P18">
            <v>30</v>
          </cell>
          <cell r="Q18" t="str">
            <v>H</v>
          </cell>
          <cell r="R18">
            <v>8.571428571428571</v>
          </cell>
          <cell r="S18" t="str">
            <v>H</v>
          </cell>
          <cell r="T18" t="str">
            <v>Decreased body weight</v>
          </cell>
          <cell r="V18" t="str">
            <v>NA</v>
          </cell>
          <cell r="X18" t="str">
            <v>NA</v>
          </cell>
          <cell r="Z18" t="str">
            <v>NA</v>
          </cell>
          <cell r="AB18" t="str">
            <v>NA</v>
          </cell>
          <cell r="AD18" t="str">
            <v>NA</v>
          </cell>
          <cell r="AE18">
            <v>1</v>
          </cell>
        </row>
        <row r="19">
          <cell r="A19" t="str">
            <v>1,1-Dichloroethane</v>
          </cell>
          <cell r="C19">
            <v>75343</v>
          </cell>
          <cell r="D19">
            <v>0.1</v>
          </cell>
          <cell r="E19" t="str">
            <v>H</v>
          </cell>
          <cell r="F19">
            <v>0.1</v>
          </cell>
          <cell r="H19">
            <v>0.5</v>
          </cell>
          <cell r="I19" t="str">
            <v>H2</v>
          </cell>
          <cell r="J19">
            <v>0.14</v>
          </cell>
          <cell r="K19" t="str">
            <v>H2</v>
          </cell>
          <cell r="L19">
            <v>1</v>
          </cell>
          <cell r="M19" t="str">
            <v>H</v>
          </cell>
          <cell r="N19">
            <v>1</v>
          </cell>
          <cell r="P19">
            <v>5</v>
          </cell>
          <cell r="Q19" t="str">
            <v>H2</v>
          </cell>
          <cell r="R19">
            <v>1.4285714285714286</v>
          </cell>
          <cell r="S19" t="str">
            <v>H2</v>
          </cell>
          <cell r="T19" t="str">
            <v>None observed, kidney damage</v>
          </cell>
          <cell r="V19" t="str">
            <v>NA</v>
          </cell>
          <cell r="X19" t="str">
            <v>NA</v>
          </cell>
          <cell r="Z19" t="str">
            <v>NA</v>
          </cell>
          <cell r="AB19" t="str">
            <v>NA</v>
          </cell>
          <cell r="AD19" t="str">
            <v>C</v>
          </cell>
          <cell r="AE19">
            <v>1</v>
          </cell>
        </row>
        <row r="20">
          <cell r="A20" t="str">
            <v>1,1-Dichloroethene</v>
          </cell>
          <cell r="C20">
            <v>75354</v>
          </cell>
          <cell r="D20">
            <v>0.05</v>
          </cell>
          <cell r="E20" t="str">
            <v>I</v>
          </cell>
          <cell r="F20">
            <v>0.05</v>
          </cell>
          <cell r="H20">
            <v>0.21000000000000002</v>
          </cell>
          <cell r="I20" t="str">
            <v>I</v>
          </cell>
          <cell r="J20">
            <v>0.06</v>
          </cell>
          <cell r="K20" t="str">
            <v>I</v>
          </cell>
          <cell r="L20" t="str">
            <v>NA</v>
          </cell>
          <cell r="N20" t="str">
            <v>NA</v>
          </cell>
          <cell r="P20" t="str">
            <v>NA</v>
          </cell>
          <cell r="R20" t="str">
            <v>NA</v>
          </cell>
          <cell r="T20" t="str">
            <v>Liver lesions</v>
          </cell>
          <cell r="V20" t="str">
            <v>NA</v>
          </cell>
          <cell r="X20" t="str">
            <v>NA</v>
          </cell>
          <cell r="Z20" t="str">
            <v>NA</v>
          </cell>
          <cell r="AB20" t="str">
            <v>NA</v>
          </cell>
          <cell r="AD20" t="str">
            <v>C</v>
          </cell>
          <cell r="AE20">
            <v>1</v>
          </cell>
        </row>
        <row r="21">
          <cell r="A21" t="str">
            <v>1,1-Dichloropropene</v>
          </cell>
          <cell r="C21" t="str">
            <v>NA</v>
          </cell>
          <cell r="D21" t="str">
            <v>NA</v>
          </cell>
          <cell r="F21" t="str">
            <v>NA</v>
          </cell>
          <cell r="H21" t="str">
            <v>NA</v>
          </cell>
          <cell r="J21" t="str">
            <v>NA</v>
          </cell>
          <cell r="L21" t="str">
            <v>NA</v>
          </cell>
          <cell r="N21" t="str">
            <v>NA</v>
          </cell>
          <cell r="P21" t="str">
            <v>NA</v>
          </cell>
          <cell r="R21" t="str">
            <v>NA</v>
          </cell>
          <cell r="V21" t="str">
            <v>NA</v>
          </cell>
          <cell r="X21" t="str">
            <v>NA</v>
          </cell>
          <cell r="Z21" t="str">
            <v>NA</v>
          </cell>
          <cell r="AB21" t="str">
            <v>NA</v>
          </cell>
          <cell r="AD21" t="str">
            <v>NA</v>
          </cell>
          <cell r="AE21">
            <v>1</v>
          </cell>
        </row>
        <row r="22">
          <cell r="A22" t="str">
            <v>1,2,3-Trichlorobenzene</v>
          </cell>
          <cell r="C22">
            <v>87616</v>
          </cell>
          <cell r="D22">
            <v>0.01</v>
          </cell>
          <cell r="E22" t="str">
            <v>c</v>
          </cell>
          <cell r="F22">
            <v>0.01</v>
          </cell>
          <cell r="H22">
            <v>0.0035000000000000005</v>
          </cell>
          <cell r="I22" t="str">
            <v>c</v>
          </cell>
          <cell r="J22">
            <v>0.001</v>
          </cell>
          <cell r="K22" t="str">
            <v>c</v>
          </cell>
          <cell r="L22">
            <v>0.01</v>
          </cell>
          <cell r="M22" t="str">
            <v>c</v>
          </cell>
          <cell r="N22">
            <v>0.01</v>
          </cell>
          <cell r="O22" t="str">
            <v>c</v>
          </cell>
          <cell r="P22" t="str">
            <v>NA</v>
          </cell>
          <cell r="R22" t="str">
            <v>NA</v>
          </cell>
          <cell r="V22" t="str">
            <v>NA</v>
          </cell>
          <cell r="X22" t="str">
            <v>NA</v>
          </cell>
          <cell r="Z22" t="str">
            <v>NA</v>
          </cell>
          <cell r="AB22" t="str">
            <v>NA</v>
          </cell>
          <cell r="AD22" t="str">
            <v>D</v>
          </cell>
          <cell r="AE22">
            <v>1</v>
          </cell>
        </row>
        <row r="23">
          <cell r="A23" t="str">
            <v>1,2,3-Trimethylbenzene</v>
          </cell>
          <cell r="C23">
            <v>526738</v>
          </cell>
          <cell r="D23">
            <v>0.05</v>
          </cell>
          <cell r="E23" t="str">
            <v>b</v>
          </cell>
          <cell r="F23">
            <v>0.05</v>
          </cell>
          <cell r="H23">
            <v>0.0059499999999999996</v>
          </cell>
          <cell r="J23">
            <v>0.0017</v>
          </cell>
          <cell r="L23" t="str">
            <v>NA</v>
          </cell>
          <cell r="N23" t="str">
            <v>NA</v>
          </cell>
          <cell r="P23" t="str">
            <v>NA</v>
          </cell>
          <cell r="R23" t="str">
            <v>NA</v>
          </cell>
          <cell r="V23" t="str">
            <v>NA</v>
          </cell>
          <cell r="X23" t="str">
            <v>NA</v>
          </cell>
          <cell r="Z23" t="str">
            <v>NA</v>
          </cell>
          <cell r="AB23" t="str">
            <v>NA</v>
          </cell>
          <cell r="AE23">
            <v>1</v>
          </cell>
        </row>
        <row r="24">
          <cell r="A24" t="str">
            <v>1,2,4-Trichlorobenzene</v>
          </cell>
          <cell r="C24">
            <v>120821</v>
          </cell>
          <cell r="D24">
            <v>0.01</v>
          </cell>
          <cell r="E24" t="str">
            <v>I</v>
          </cell>
          <cell r="F24">
            <v>0.01</v>
          </cell>
          <cell r="H24">
            <v>0.2</v>
          </cell>
          <cell r="I24" t="str">
            <v>E</v>
          </cell>
          <cell r="J24">
            <v>0.001</v>
          </cell>
          <cell r="K24" t="str">
            <v>E</v>
          </cell>
          <cell r="L24">
            <v>0.01</v>
          </cell>
          <cell r="M24" t="str">
            <v>H</v>
          </cell>
          <cell r="N24">
            <v>0.01</v>
          </cell>
          <cell r="O24" t="str">
            <v>H</v>
          </cell>
          <cell r="P24" t="str">
            <v>NA</v>
          </cell>
          <cell r="R24" t="str">
            <v>NA</v>
          </cell>
          <cell r="V24" t="str">
            <v>NA</v>
          </cell>
          <cell r="X24" t="str">
            <v>NA</v>
          </cell>
          <cell r="Z24" t="str">
            <v>NA</v>
          </cell>
          <cell r="AB24" t="str">
            <v>NA</v>
          </cell>
          <cell r="AD24" t="str">
            <v>D</v>
          </cell>
          <cell r="AE24">
            <v>1</v>
          </cell>
        </row>
        <row r="25">
          <cell r="A25" t="str">
            <v>1,2,4-Trimethylbenzene</v>
          </cell>
          <cell r="C25">
            <v>95636</v>
          </cell>
          <cell r="D25">
            <v>0.05</v>
          </cell>
          <cell r="E25" t="str">
            <v>E</v>
          </cell>
          <cell r="F25">
            <v>0.05</v>
          </cell>
          <cell r="H25">
            <v>0.0059499999999999996</v>
          </cell>
          <cell r="I25" t="str">
            <v>E</v>
          </cell>
          <cell r="J25">
            <v>0.0017</v>
          </cell>
          <cell r="K25" t="str">
            <v>E</v>
          </cell>
          <cell r="L25" t="str">
            <v>NA</v>
          </cell>
          <cell r="N25" t="str">
            <v>NA</v>
          </cell>
          <cell r="P25" t="str">
            <v>NA</v>
          </cell>
          <cell r="R25" t="str">
            <v>NA</v>
          </cell>
          <cell r="V25" t="str">
            <v>NA</v>
          </cell>
          <cell r="X25" t="str">
            <v>NA</v>
          </cell>
          <cell r="Z25" t="str">
            <v>NA</v>
          </cell>
          <cell r="AB25" t="str">
            <v>NA</v>
          </cell>
          <cell r="AD25" t="str">
            <v>NA</v>
          </cell>
          <cell r="AE25">
            <v>1</v>
          </cell>
        </row>
        <row r="26">
          <cell r="A26" t="str">
            <v>1,2-Dibromo-3-chloropropane</v>
          </cell>
          <cell r="C26">
            <v>96128</v>
          </cell>
          <cell r="D26" t="str">
            <v>NA</v>
          </cell>
          <cell r="F26" t="str">
            <v>NA</v>
          </cell>
          <cell r="H26">
            <v>0.00019950000000000002</v>
          </cell>
          <cell r="I26" t="str">
            <v>I</v>
          </cell>
          <cell r="J26">
            <v>5.7E-05</v>
          </cell>
          <cell r="K26" t="str">
            <v>I</v>
          </cell>
          <cell r="L26" t="str">
            <v>NA</v>
          </cell>
          <cell r="N26" t="str">
            <v>NA</v>
          </cell>
          <cell r="P26" t="str">
            <v>NA</v>
          </cell>
          <cell r="R26" t="str">
            <v>NA</v>
          </cell>
          <cell r="V26">
            <v>1.4</v>
          </cell>
          <cell r="W26" t="str">
            <v>H</v>
          </cell>
          <cell r="X26">
            <v>1.4</v>
          </cell>
          <cell r="Z26">
            <v>6.857142857142856E-07</v>
          </cell>
          <cell r="AA26" t="str">
            <v>H</v>
          </cell>
          <cell r="AB26">
            <v>0.0024</v>
          </cell>
          <cell r="AC26" t="str">
            <v>H</v>
          </cell>
          <cell r="AD26" t="str">
            <v>B2</v>
          </cell>
          <cell r="AE26">
            <v>1</v>
          </cell>
        </row>
        <row r="27">
          <cell r="A27" t="str">
            <v>1,2-Dichlorobenzene</v>
          </cell>
          <cell r="C27">
            <v>95501</v>
          </cell>
          <cell r="D27">
            <v>0.09</v>
          </cell>
          <cell r="E27" t="str">
            <v>I</v>
          </cell>
          <cell r="F27">
            <v>0.09</v>
          </cell>
          <cell r="H27">
            <v>0.2</v>
          </cell>
          <cell r="I27" t="str">
            <v>H2</v>
          </cell>
          <cell r="J27">
            <v>0.04</v>
          </cell>
          <cell r="K27" t="str">
            <v>H2</v>
          </cell>
          <cell r="L27" t="str">
            <v>NA</v>
          </cell>
          <cell r="N27" t="str">
            <v>NA</v>
          </cell>
          <cell r="P27">
            <v>2</v>
          </cell>
          <cell r="Q27" t="str">
            <v>H2</v>
          </cell>
          <cell r="R27">
            <v>0.4</v>
          </cell>
          <cell r="S27" t="str">
            <v>H2</v>
          </cell>
          <cell r="V27" t="str">
            <v>NA</v>
          </cell>
          <cell r="X27" t="str">
            <v>NA</v>
          </cell>
          <cell r="Z27" t="str">
            <v>NA</v>
          </cell>
          <cell r="AB27" t="str">
            <v>NA</v>
          </cell>
          <cell r="AD27" t="str">
            <v>D</v>
          </cell>
          <cell r="AE27">
            <v>1</v>
          </cell>
        </row>
        <row r="28">
          <cell r="A28" t="str">
            <v>1,2-Dichloroethane</v>
          </cell>
          <cell r="C28">
            <v>107062</v>
          </cell>
          <cell r="D28">
            <v>0.03</v>
          </cell>
          <cell r="E28" t="str">
            <v>E</v>
          </cell>
          <cell r="F28">
            <v>0.03</v>
          </cell>
          <cell r="H28">
            <v>0.005</v>
          </cell>
          <cell r="I28" t="str">
            <v>E</v>
          </cell>
          <cell r="J28">
            <v>0.0014</v>
          </cell>
          <cell r="K28" t="str">
            <v>E</v>
          </cell>
          <cell r="L28" t="str">
            <v>NA</v>
          </cell>
          <cell r="N28" t="str">
            <v>NA</v>
          </cell>
          <cell r="P28" t="str">
            <v>NA</v>
          </cell>
          <cell r="R28" t="str">
            <v>NA</v>
          </cell>
          <cell r="V28">
            <v>0.091</v>
          </cell>
          <cell r="W28" t="str">
            <v>I</v>
          </cell>
          <cell r="X28">
            <v>0.091</v>
          </cell>
          <cell r="Z28">
            <v>2.6E-05</v>
          </cell>
          <cell r="AA28" t="str">
            <v>I</v>
          </cell>
          <cell r="AB28">
            <v>0.091</v>
          </cell>
          <cell r="AC28" t="str">
            <v>I</v>
          </cell>
          <cell r="AD28" t="str">
            <v>B2</v>
          </cell>
          <cell r="AE28">
            <v>1</v>
          </cell>
        </row>
        <row r="29">
          <cell r="A29" t="str">
            <v>1,2-Dichloropropane</v>
          </cell>
          <cell r="C29">
            <v>78875</v>
          </cell>
          <cell r="D29" t="str">
            <v>NA</v>
          </cell>
          <cell r="F29" t="str">
            <v>NA</v>
          </cell>
          <cell r="H29">
            <v>0.004</v>
          </cell>
          <cell r="I29" t="str">
            <v>I</v>
          </cell>
          <cell r="J29">
            <v>0.001142857142857143</v>
          </cell>
          <cell r="K29" t="str">
            <v>I</v>
          </cell>
          <cell r="L29" t="str">
            <v>NA</v>
          </cell>
          <cell r="N29" t="str">
            <v>NA</v>
          </cell>
          <cell r="P29">
            <v>0.013</v>
          </cell>
          <cell r="Q29" t="str">
            <v>H</v>
          </cell>
          <cell r="R29">
            <v>0.0037142857142857142</v>
          </cell>
          <cell r="S29" t="str">
            <v>H</v>
          </cell>
          <cell r="T29" t="str">
            <v>Hyperplasia of nasal mucosa</v>
          </cell>
          <cell r="V29">
            <v>0.068</v>
          </cell>
          <cell r="W29" t="str">
            <v>H</v>
          </cell>
          <cell r="X29">
            <v>0.068</v>
          </cell>
          <cell r="Z29" t="str">
            <v>NA</v>
          </cell>
          <cell r="AB29" t="str">
            <v>NA</v>
          </cell>
          <cell r="AD29" t="str">
            <v>B2</v>
          </cell>
          <cell r="AE29">
            <v>1</v>
          </cell>
        </row>
        <row r="30">
          <cell r="A30" t="str">
            <v>1,3,5-Trimethylbenzene</v>
          </cell>
          <cell r="C30">
            <v>108678</v>
          </cell>
          <cell r="D30">
            <v>0.05</v>
          </cell>
          <cell r="E30" t="str">
            <v>E</v>
          </cell>
          <cell r="F30">
            <v>0.05</v>
          </cell>
          <cell r="H30">
            <v>0.0059499999999999996</v>
          </cell>
          <cell r="I30" t="str">
            <v>E</v>
          </cell>
          <cell r="J30">
            <v>0.0017</v>
          </cell>
          <cell r="K30" t="str">
            <v>E</v>
          </cell>
          <cell r="L30" t="str">
            <v>NA</v>
          </cell>
          <cell r="N30" t="str">
            <v>NA</v>
          </cell>
          <cell r="P30" t="str">
            <v>NA</v>
          </cell>
          <cell r="R30" t="str">
            <v>NA</v>
          </cell>
          <cell r="V30" t="str">
            <v>NA</v>
          </cell>
          <cell r="X30" t="str">
            <v>NA</v>
          </cell>
          <cell r="Z30" t="str">
            <v>NA</v>
          </cell>
          <cell r="AB30" t="str">
            <v>NA</v>
          </cell>
          <cell r="AD30" t="str">
            <v>NA</v>
          </cell>
          <cell r="AE30">
            <v>1</v>
          </cell>
        </row>
        <row r="31">
          <cell r="A31" t="str">
            <v>1,3-Dichlorobenzene</v>
          </cell>
          <cell r="C31">
            <v>541731</v>
          </cell>
          <cell r="D31">
            <v>0.0009</v>
          </cell>
          <cell r="E31" t="str">
            <v>E</v>
          </cell>
          <cell r="F31">
            <v>0.0009</v>
          </cell>
          <cell r="H31" t="str">
            <v>NA</v>
          </cell>
          <cell r="J31" t="str">
            <v>NA</v>
          </cell>
          <cell r="L31" t="str">
            <v>NA</v>
          </cell>
          <cell r="N31" t="str">
            <v>NA</v>
          </cell>
          <cell r="P31" t="str">
            <v>NA</v>
          </cell>
          <cell r="R31" t="str">
            <v>NA</v>
          </cell>
          <cell r="V31" t="str">
            <v>NA</v>
          </cell>
          <cell r="X31" t="str">
            <v>NA</v>
          </cell>
          <cell r="Z31" t="str">
            <v>NA</v>
          </cell>
          <cell r="AB31" t="str">
            <v>NA</v>
          </cell>
          <cell r="AD31" t="str">
            <v>D</v>
          </cell>
          <cell r="AE31">
            <v>1</v>
          </cell>
        </row>
        <row r="32">
          <cell r="A32" t="str">
            <v>1,4-Dichlorobenzene</v>
          </cell>
          <cell r="C32">
            <v>106467</v>
          </cell>
          <cell r="D32">
            <v>0.03</v>
          </cell>
          <cell r="E32" t="str">
            <v>E</v>
          </cell>
          <cell r="F32">
            <v>0.03</v>
          </cell>
          <cell r="H32">
            <v>0.8</v>
          </cell>
          <cell r="I32" t="str">
            <v>I</v>
          </cell>
          <cell r="J32">
            <v>0.22857142857142856</v>
          </cell>
          <cell r="K32" t="str">
            <v>I</v>
          </cell>
          <cell r="L32" t="str">
            <v>NA</v>
          </cell>
          <cell r="N32" t="str">
            <v>NA</v>
          </cell>
          <cell r="P32">
            <v>2.5</v>
          </cell>
          <cell r="Q32" t="str">
            <v>H</v>
          </cell>
          <cell r="R32">
            <v>0.7142857142857143</v>
          </cell>
          <cell r="S32" t="str">
            <v>H</v>
          </cell>
          <cell r="V32">
            <v>0.024</v>
          </cell>
          <cell r="W32" t="str">
            <v>H</v>
          </cell>
          <cell r="X32">
            <v>0.024</v>
          </cell>
          <cell r="Z32">
            <v>6.285714285714285E-06</v>
          </cell>
          <cell r="AA32" t="str">
            <v>E</v>
          </cell>
          <cell r="AB32">
            <v>0.022</v>
          </cell>
          <cell r="AC32" t="str">
            <v>E</v>
          </cell>
          <cell r="AD32" t="str">
            <v>NA</v>
          </cell>
          <cell r="AE32">
            <v>1</v>
          </cell>
        </row>
        <row r="33">
          <cell r="A33" t="str">
            <v>2-Hexanone</v>
          </cell>
          <cell r="C33">
            <v>591786</v>
          </cell>
          <cell r="D33">
            <v>0.04</v>
          </cell>
          <cell r="E33" t="str">
            <v>E</v>
          </cell>
          <cell r="F33">
            <v>0.04</v>
          </cell>
          <cell r="H33">
            <v>0.0049</v>
          </cell>
          <cell r="I33" t="str">
            <v>E</v>
          </cell>
          <cell r="J33">
            <v>0.0014</v>
          </cell>
          <cell r="K33" t="str">
            <v>E</v>
          </cell>
          <cell r="L33" t="str">
            <v>NA</v>
          </cell>
          <cell r="N33" t="str">
            <v>NA</v>
          </cell>
          <cell r="P33" t="str">
            <v>NA</v>
          </cell>
          <cell r="R33" t="str">
            <v>NA</v>
          </cell>
          <cell r="V33" t="str">
            <v>NA</v>
          </cell>
          <cell r="X33" t="str">
            <v>NA</v>
          </cell>
          <cell r="Z33" t="str">
            <v>NA</v>
          </cell>
          <cell r="AB33" t="str">
            <v>NA</v>
          </cell>
          <cell r="AD33" t="str">
            <v>NA</v>
          </cell>
          <cell r="AE33">
            <v>1</v>
          </cell>
        </row>
        <row r="34">
          <cell r="A34" t="str">
            <v>Acetone</v>
          </cell>
          <cell r="C34">
            <v>67641</v>
          </cell>
          <cell r="D34">
            <v>0.1</v>
          </cell>
          <cell r="E34" t="str">
            <v>I</v>
          </cell>
          <cell r="F34">
            <v>0.1</v>
          </cell>
          <cell r="H34" t="str">
            <v>NA</v>
          </cell>
          <cell r="J34" t="str">
            <v>NA</v>
          </cell>
          <cell r="L34">
            <v>1</v>
          </cell>
          <cell r="M34" t="str">
            <v>H</v>
          </cell>
          <cell r="N34">
            <v>1</v>
          </cell>
          <cell r="P34" t="str">
            <v>NA</v>
          </cell>
          <cell r="R34" t="str">
            <v>NA</v>
          </cell>
          <cell r="T34" t="str">
            <v>Liver, kidney</v>
          </cell>
          <cell r="V34" t="str">
            <v>NA</v>
          </cell>
          <cell r="X34" t="str">
            <v>NA</v>
          </cell>
          <cell r="Z34" t="str">
            <v>NA</v>
          </cell>
          <cell r="AB34" t="str">
            <v>NA</v>
          </cell>
          <cell r="AD34" t="str">
            <v>D</v>
          </cell>
          <cell r="AE34">
            <v>1</v>
          </cell>
        </row>
        <row r="35">
          <cell r="A35" t="str">
            <v>Benzene</v>
          </cell>
          <cell r="C35">
            <v>71432</v>
          </cell>
          <cell r="D35">
            <v>0.004</v>
          </cell>
          <cell r="E35" t="str">
            <v>I</v>
          </cell>
          <cell r="F35">
            <v>0.004</v>
          </cell>
          <cell r="H35">
            <v>0.03</v>
          </cell>
          <cell r="I35" t="str">
            <v>I</v>
          </cell>
          <cell r="J35">
            <v>0.008571428571428572</v>
          </cell>
          <cell r="K35" t="str">
            <v>I</v>
          </cell>
          <cell r="L35" t="str">
            <v>NA</v>
          </cell>
          <cell r="N35" t="str">
            <v>NA</v>
          </cell>
          <cell r="P35" t="str">
            <v>NA</v>
          </cell>
          <cell r="R35" t="str">
            <v>NA</v>
          </cell>
          <cell r="T35" t="str">
            <v>NA</v>
          </cell>
          <cell r="V35">
            <v>0.029</v>
          </cell>
          <cell r="W35" t="str">
            <v>I,n</v>
          </cell>
          <cell r="X35">
            <v>0.029</v>
          </cell>
          <cell r="Z35">
            <v>7.714285714285716E-06</v>
          </cell>
          <cell r="AA35" t="str">
            <v>I,o</v>
          </cell>
          <cell r="AB35">
            <v>0.027</v>
          </cell>
          <cell r="AC35" t="str">
            <v>I,o</v>
          </cell>
          <cell r="AD35" t="str">
            <v>A</v>
          </cell>
          <cell r="AE35">
            <v>1</v>
          </cell>
        </row>
        <row r="36">
          <cell r="A36" t="str">
            <v>Bromodichloromethane</v>
          </cell>
          <cell r="C36">
            <v>75274</v>
          </cell>
          <cell r="D36">
            <v>0.02</v>
          </cell>
          <cell r="E36" t="str">
            <v>I</v>
          </cell>
          <cell r="F36">
            <v>0.02</v>
          </cell>
          <cell r="H36" t="str">
            <v>NA</v>
          </cell>
          <cell r="J36" t="str">
            <v>NA</v>
          </cell>
          <cell r="L36">
            <v>0.02</v>
          </cell>
          <cell r="M36" t="str">
            <v>H</v>
          </cell>
          <cell r="N36">
            <v>0.02</v>
          </cell>
          <cell r="P36" t="str">
            <v>NA</v>
          </cell>
          <cell r="R36" t="str">
            <v>NA</v>
          </cell>
          <cell r="V36">
            <v>0.062</v>
          </cell>
          <cell r="W36" t="str">
            <v>I</v>
          </cell>
          <cell r="X36">
            <v>0.062</v>
          </cell>
          <cell r="Z36" t="str">
            <v>NA</v>
          </cell>
          <cell r="AB36" t="str">
            <v>NA</v>
          </cell>
          <cell r="AD36" t="str">
            <v>B2</v>
          </cell>
          <cell r="AE36">
            <v>1</v>
          </cell>
        </row>
        <row r="37">
          <cell r="A37" t="str">
            <v>Bromoform</v>
          </cell>
          <cell r="C37">
            <v>75252</v>
          </cell>
          <cell r="D37">
            <v>0.02</v>
          </cell>
          <cell r="E37" t="str">
            <v>I</v>
          </cell>
          <cell r="F37">
            <v>0.02</v>
          </cell>
          <cell r="H37" t="str">
            <v>NA</v>
          </cell>
          <cell r="J37" t="str">
            <v>NA</v>
          </cell>
          <cell r="L37">
            <v>0.2</v>
          </cell>
          <cell r="M37" t="str">
            <v>H</v>
          </cell>
          <cell r="N37">
            <v>0.2</v>
          </cell>
          <cell r="P37" t="str">
            <v>NA</v>
          </cell>
          <cell r="R37" t="str">
            <v>NA</v>
          </cell>
          <cell r="V37">
            <v>0.0079</v>
          </cell>
          <cell r="X37">
            <v>0.0079</v>
          </cell>
          <cell r="Z37">
            <v>1.1142857142857143E-06</v>
          </cell>
          <cell r="AA37" t="str">
            <v>I</v>
          </cell>
          <cell r="AB37">
            <v>0.0039</v>
          </cell>
          <cell r="AC37" t="str">
            <v>I</v>
          </cell>
          <cell r="AD37" t="str">
            <v>B2</v>
          </cell>
          <cell r="AE37">
            <v>1</v>
          </cell>
        </row>
        <row r="38">
          <cell r="A38" t="str">
            <v>Bromomethane</v>
          </cell>
          <cell r="C38">
            <v>74839</v>
          </cell>
          <cell r="D38">
            <v>0.0014</v>
          </cell>
          <cell r="E38" t="str">
            <v>I</v>
          </cell>
          <cell r="F38">
            <v>0.0014</v>
          </cell>
          <cell r="H38">
            <v>0.0049</v>
          </cell>
          <cell r="I38" t="str">
            <v>I</v>
          </cell>
          <cell r="J38">
            <v>0.0014</v>
          </cell>
          <cell r="K38" t="str">
            <v>I</v>
          </cell>
          <cell r="L38" t="str">
            <v>NA</v>
          </cell>
          <cell r="N38" t="str">
            <v>NA</v>
          </cell>
          <cell r="P38" t="str">
            <v>NA</v>
          </cell>
          <cell r="R38" t="str">
            <v>NA</v>
          </cell>
          <cell r="V38" t="str">
            <v>NA</v>
          </cell>
          <cell r="X38" t="str">
            <v>NA</v>
          </cell>
          <cell r="Z38" t="str">
            <v>NA</v>
          </cell>
          <cell r="AB38" t="str">
            <v>NA</v>
          </cell>
          <cell r="AD38" t="str">
            <v>D</v>
          </cell>
          <cell r="AE38">
            <v>1</v>
          </cell>
        </row>
        <row r="39">
          <cell r="A39" t="str">
            <v>Carbon disulfide</v>
          </cell>
          <cell r="C39">
            <v>75150</v>
          </cell>
          <cell r="D39">
            <v>0.1</v>
          </cell>
          <cell r="E39" t="str">
            <v>I</v>
          </cell>
          <cell r="F39">
            <v>0.1</v>
          </cell>
          <cell r="H39">
            <v>0.7</v>
          </cell>
          <cell r="I39" t="str">
            <v>I</v>
          </cell>
          <cell r="J39">
            <v>0.2</v>
          </cell>
          <cell r="K39" t="str">
            <v>I</v>
          </cell>
          <cell r="L39">
            <v>0.1</v>
          </cell>
          <cell r="M39" t="str">
            <v>H</v>
          </cell>
          <cell r="N39">
            <v>0.1</v>
          </cell>
          <cell r="P39">
            <v>0.7</v>
          </cell>
          <cell r="Q39" t="str">
            <v>H</v>
          </cell>
          <cell r="R39">
            <v>0.2</v>
          </cell>
          <cell r="S39" t="str">
            <v>H</v>
          </cell>
          <cell r="V39" t="str">
            <v>NA</v>
          </cell>
          <cell r="X39" t="str">
            <v>NA</v>
          </cell>
          <cell r="Z39" t="str">
            <v>NA</v>
          </cell>
          <cell r="AB39" t="str">
            <v>NA</v>
          </cell>
          <cell r="AD39" t="str">
            <v>NA</v>
          </cell>
          <cell r="AE39">
            <v>1</v>
          </cell>
        </row>
        <row r="40">
          <cell r="A40" t="str">
            <v>Carbon tetrachloride</v>
          </cell>
          <cell r="C40">
            <v>56235</v>
          </cell>
          <cell r="D40">
            <v>0.0007</v>
          </cell>
          <cell r="E40" t="str">
            <v>I</v>
          </cell>
          <cell r="F40">
            <v>0.0007</v>
          </cell>
          <cell r="H40">
            <v>0.0019985</v>
          </cell>
          <cell r="I40" t="str">
            <v>E</v>
          </cell>
          <cell r="J40">
            <v>0.000571</v>
          </cell>
          <cell r="K40" t="str">
            <v>E</v>
          </cell>
          <cell r="L40" t="str">
            <v>NA</v>
          </cell>
          <cell r="N40" t="str">
            <v>NA</v>
          </cell>
          <cell r="P40" t="str">
            <v>NA</v>
          </cell>
          <cell r="R40" t="str">
            <v>NA</v>
          </cell>
          <cell r="V40">
            <v>0.13</v>
          </cell>
          <cell r="W40" t="str">
            <v>I</v>
          </cell>
          <cell r="X40">
            <v>0.13</v>
          </cell>
          <cell r="Z40">
            <v>1.5142857142857144E-05</v>
          </cell>
          <cell r="AA40" t="str">
            <v>I</v>
          </cell>
          <cell r="AB40">
            <v>0.053</v>
          </cell>
          <cell r="AC40" t="str">
            <v>I</v>
          </cell>
          <cell r="AD40" t="str">
            <v>B2</v>
          </cell>
          <cell r="AE40">
            <v>1</v>
          </cell>
        </row>
        <row r="41">
          <cell r="A41" t="str">
            <v>Chlorobenzene</v>
          </cell>
          <cell r="C41">
            <v>108907</v>
          </cell>
          <cell r="D41">
            <v>0.02</v>
          </cell>
          <cell r="E41" t="str">
            <v>I</v>
          </cell>
          <cell r="F41">
            <v>0.02</v>
          </cell>
          <cell r="H41">
            <v>0.05950000000000001</v>
          </cell>
          <cell r="I41" t="str">
            <v>E</v>
          </cell>
          <cell r="J41">
            <v>0.017</v>
          </cell>
          <cell r="K41" t="str">
            <v>E</v>
          </cell>
          <cell r="L41" t="str">
            <v>NA</v>
          </cell>
          <cell r="N41" t="str">
            <v>NA</v>
          </cell>
          <cell r="P41" t="str">
            <v>NA</v>
          </cell>
          <cell r="R41" t="str">
            <v>NA</v>
          </cell>
          <cell r="V41" t="str">
            <v>NA</v>
          </cell>
          <cell r="X41" t="str">
            <v>NA</v>
          </cell>
          <cell r="Z41" t="str">
            <v>NA</v>
          </cell>
          <cell r="AB41" t="str">
            <v>NA</v>
          </cell>
          <cell r="AD41" t="str">
            <v>D</v>
          </cell>
          <cell r="AE41">
            <v>1</v>
          </cell>
        </row>
        <row r="42">
          <cell r="A42" t="str">
            <v>Chloroethane</v>
          </cell>
          <cell r="C42">
            <v>75003</v>
          </cell>
          <cell r="D42">
            <v>0.4</v>
          </cell>
          <cell r="E42" t="str">
            <v>E3</v>
          </cell>
          <cell r="F42">
            <v>0</v>
          </cell>
          <cell r="H42">
            <v>10.15</v>
          </cell>
          <cell r="I42" t="str">
            <v>I</v>
          </cell>
          <cell r="J42">
            <v>2.9</v>
          </cell>
          <cell r="K42" t="str">
            <v>I</v>
          </cell>
          <cell r="L42" t="str">
            <v>NA</v>
          </cell>
          <cell r="N42" t="str">
            <v>NA</v>
          </cell>
          <cell r="P42" t="str">
            <v>NA</v>
          </cell>
          <cell r="R42" t="str">
            <v>NA</v>
          </cell>
          <cell r="T42" t="str">
            <v>NA</v>
          </cell>
          <cell r="V42">
            <v>0.0029</v>
          </cell>
          <cell r="W42" t="str">
            <v>E3</v>
          </cell>
          <cell r="X42">
            <v>0.0029</v>
          </cell>
          <cell r="Z42" t="str">
            <v>NA</v>
          </cell>
          <cell r="AB42" t="str">
            <v>NA</v>
          </cell>
          <cell r="AD42" t="str">
            <v>NA</v>
          </cell>
          <cell r="AE42">
            <v>1</v>
          </cell>
        </row>
        <row r="43">
          <cell r="A43" t="str">
            <v>Chloroform</v>
          </cell>
          <cell r="C43">
            <v>67663</v>
          </cell>
          <cell r="D43">
            <v>0.01</v>
          </cell>
          <cell r="E43" t="str">
            <v>I</v>
          </cell>
          <cell r="F43">
            <v>0.01</v>
          </cell>
          <cell r="H43">
            <v>0.000301</v>
          </cell>
          <cell r="I43" t="str">
            <v>E</v>
          </cell>
          <cell r="J43">
            <v>8.6E-05</v>
          </cell>
          <cell r="K43" t="str">
            <v>E</v>
          </cell>
          <cell r="L43">
            <v>0.01</v>
          </cell>
          <cell r="M43" t="str">
            <v>H</v>
          </cell>
          <cell r="N43">
            <v>0.01</v>
          </cell>
          <cell r="P43" t="str">
            <v>NA</v>
          </cell>
          <cell r="R43" t="str">
            <v>NA</v>
          </cell>
          <cell r="V43" t="str">
            <v>NA</v>
          </cell>
          <cell r="X43" t="str">
            <v>NA</v>
          </cell>
          <cell r="Z43">
            <v>2.3142857142857145E-05</v>
          </cell>
          <cell r="AA43" t="str">
            <v>I</v>
          </cell>
          <cell r="AB43">
            <v>0.081</v>
          </cell>
          <cell r="AC43" t="str">
            <v>I</v>
          </cell>
          <cell r="AD43" t="str">
            <v>B2</v>
          </cell>
          <cell r="AE43">
            <v>1</v>
          </cell>
        </row>
        <row r="44">
          <cell r="A44" t="str">
            <v>Chloromethane</v>
          </cell>
          <cell r="C44">
            <v>74873</v>
          </cell>
          <cell r="D44" t="str">
            <v>NA</v>
          </cell>
          <cell r="F44" t="str">
            <v>NA</v>
          </cell>
          <cell r="H44">
            <v>0.091</v>
          </cell>
          <cell r="I44" t="str">
            <v>I</v>
          </cell>
          <cell r="J44">
            <v>0.026</v>
          </cell>
          <cell r="K44" t="str">
            <v>I</v>
          </cell>
          <cell r="L44" t="str">
            <v>NA</v>
          </cell>
          <cell r="N44" t="str">
            <v>NA</v>
          </cell>
          <cell r="P44" t="str">
            <v>NA</v>
          </cell>
          <cell r="R44" t="str">
            <v>NA</v>
          </cell>
          <cell r="V44">
            <v>0.013</v>
          </cell>
          <cell r="W44" t="str">
            <v>H</v>
          </cell>
          <cell r="X44">
            <v>0.013</v>
          </cell>
          <cell r="Z44">
            <v>1E-06</v>
          </cell>
          <cell r="AA44" t="str">
            <v>E</v>
          </cell>
          <cell r="AB44">
            <v>0.0035</v>
          </cell>
          <cell r="AC44" t="str">
            <v>E</v>
          </cell>
          <cell r="AD44" t="str">
            <v>D</v>
          </cell>
          <cell r="AE44">
            <v>1</v>
          </cell>
        </row>
        <row r="45">
          <cell r="A45" t="str">
            <v>cis-1,2-Dichloroethene</v>
          </cell>
          <cell r="C45">
            <v>156592</v>
          </cell>
          <cell r="D45">
            <v>0.01</v>
          </cell>
          <cell r="E45" t="str">
            <v>H</v>
          </cell>
          <cell r="F45">
            <v>0.01</v>
          </cell>
          <cell r="H45" t="str">
            <v>NA</v>
          </cell>
          <cell r="J45" t="str">
            <v>NA</v>
          </cell>
          <cell r="L45">
            <v>0.1</v>
          </cell>
          <cell r="M45" t="str">
            <v>H</v>
          </cell>
          <cell r="N45">
            <v>0.1</v>
          </cell>
          <cell r="P45" t="str">
            <v>NA</v>
          </cell>
          <cell r="R45" t="str">
            <v>NA</v>
          </cell>
          <cell r="T45" t="str">
            <v>Blood/decreased heatocrit and hemoglobin</v>
          </cell>
          <cell r="V45" t="str">
            <v>NA</v>
          </cell>
          <cell r="X45" t="str">
            <v>NA</v>
          </cell>
          <cell r="Z45" t="str">
            <v>NA</v>
          </cell>
          <cell r="AB45" t="str">
            <v>NA</v>
          </cell>
          <cell r="AD45" t="str">
            <v>D</v>
          </cell>
          <cell r="AE45">
            <v>1</v>
          </cell>
        </row>
        <row r="46">
          <cell r="A46" t="str">
            <v>Dibromochloromethane</v>
          </cell>
          <cell r="C46">
            <v>124481</v>
          </cell>
          <cell r="D46">
            <v>0.02</v>
          </cell>
          <cell r="E46" t="str">
            <v>I</v>
          </cell>
          <cell r="F46">
            <v>0.02</v>
          </cell>
          <cell r="H46" t="str">
            <v>NA</v>
          </cell>
          <cell r="J46" t="str">
            <v>NA</v>
          </cell>
          <cell r="L46">
            <v>0.2</v>
          </cell>
          <cell r="M46" t="str">
            <v>H</v>
          </cell>
          <cell r="N46">
            <v>0.2</v>
          </cell>
          <cell r="P46" t="str">
            <v>NA</v>
          </cell>
          <cell r="R46" t="str">
            <v>NA</v>
          </cell>
          <cell r="V46">
            <v>0.084</v>
          </cell>
          <cell r="W46" t="str">
            <v>I</v>
          </cell>
          <cell r="X46">
            <v>0.084</v>
          </cell>
          <cell r="Z46" t="str">
            <v>NA</v>
          </cell>
          <cell r="AB46" t="str">
            <v>NA</v>
          </cell>
          <cell r="AD46" t="str">
            <v>D</v>
          </cell>
          <cell r="AE46">
            <v>1</v>
          </cell>
        </row>
        <row r="47">
          <cell r="A47" t="str">
            <v>Dichlorodifluoromethane</v>
          </cell>
          <cell r="C47">
            <v>75718</v>
          </cell>
          <cell r="D47">
            <v>0.2</v>
          </cell>
          <cell r="E47" t="str">
            <v>I</v>
          </cell>
          <cell r="F47">
            <v>0.2</v>
          </cell>
          <cell r="H47">
            <v>0.2</v>
          </cell>
          <cell r="I47" t="str">
            <v>H</v>
          </cell>
          <cell r="J47">
            <v>0.05</v>
          </cell>
          <cell r="K47" t="str">
            <v>H</v>
          </cell>
          <cell r="L47" t="str">
            <v>NA</v>
          </cell>
          <cell r="N47" t="str">
            <v>NA</v>
          </cell>
          <cell r="P47">
            <v>2</v>
          </cell>
          <cell r="Q47" t="str">
            <v>H</v>
          </cell>
          <cell r="R47">
            <v>0.5</v>
          </cell>
          <cell r="S47" t="str">
            <v>H</v>
          </cell>
          <cell r="V47" t="str">
            <v>NA</v>
          </cell>
          <cell r="X47" t="str">
            <v>NA</v>
          </cell>
          <cell r="Z47" t="str">
            <v>NA</v>
          </cell>
          <cell r="AB47" t="str">
            <v>NA</v>
          </cell>
          <cell r="AD47" t="str">
            <v>D</v>
          </cell>
          <cell r="AE47">
            <v>1</v>
          </cell>
        </row>
        <row r="48">
          <cell r="A48" t="str">
            <v>Dichlorofluoromethane</v>
          </cell>
          <cell r="D48" t="str">
            <v>NA</v>
          </cell>
          <cell r="F48" t="str">
            <v>NA</v>
          </cell>
          <cell r="H48" t="str">
            <v>NA</v>
          </cell>
          <cell r="J48" t="str">
            <v>NA</v>
          </cell>
          <cell r="L48" t="str">
            <v>NA</v>
          </cell>
          <cell r="N48" t="str">
            <v>NA</v>
          </cell>
          <cell r="P48" t="str">
            <v>NA</v>
          </cell>
          <cell r="V48" t="str">
            <v>NA</v>
          </cell>
          <cell r="X48" t="str">
            <v>NA</v>
          </cell>
          <cell r="Z48" t="str">
            <v>NA</v>
          </cell>
          <cell r="AB48" t="str">
            <v>NA</v>
          </cell>
          <cell r="AD48" t="str">
            <v>NA</v>
          </cell>
          <cell r="AE48">
            <v>1</v>
          </cell>
        </row>
        <row r="49">
          <cell r="A49" t="str">
            <v>Ethylbenzene</v>
          </cell>
          <cell r="C49">
            <v>100414</v>
          </cell>
          <cell r="D49">
            <v>0.1</v>
          </cell>
          <cell r="E49" t="str">
            <v>I</v>
          </cell>
          <cell r="F49">
            <v>0.1</v>
          </cell>
          <cell r="H49">
            <v>1</v>
          </cell>
          <cell r="I49" t="str">
            <v>I</v>
          </cell>
          <cell r="J49">
            <v>0.2857142857142857</v>
          </cell>
          <cell r="K49" t="str">
            <v>I</v>
          </cell>
          <cell r="L49" t="str">
            <v>NA</v>
          </cell>
          <cell r="N49" t="str">
            <v>NA</v>
          </cell>
          <cell r="P49" t="str">
            <v>NA</v>
          </cell>
          <cell r="R49" t="str">
            <v>NA</v>
          </cell>
          <cell r="T49" t="str">
            <v>Liver, kidney, and developmental toxicity</v>
          </cell>
          <cell r="V49" t="str">
            <v>NA</v>
          </cell>
          <cell r="X49" t="str">
            <v>NA</v>
          </cell>
          <cell r="Z49">
            <v>1.1E-06</v>
          </cell>
          <cell r="AA49" t="str">
            <v>E</v>
          </cell>
          <cell r="AB49">
            <v>0.00385</v>
          </cell>
          <cell r="AC49" t="str">
            <v>E</v>
          </cell>
          <cell r="AD49" t="str">
            <v>D</v>
          </cell>
          <cell r="AE49">
            <v>1</v>
          </cell>
        </row>
        <row r="50">
          <cell r="A50" t="str">
            <v>Ethyl methacrylate</v>
          </cell>
          <cell r="D50" t="str">
            <v>NA</v>
          </cell>
          <cell r="F50" t="str">
            <v>NA</v>
          </cell>
          <cell r="H50" t="str">
            <v>NA</v>
          </cell>
          <cell r="J50" t="str">
            <v>NA</v>
          </cell>
          <cell r="L50" t="str">
            <v>NA</v>
          </cell>
          <cell r="N50" t="str">
            <v>NA</v>
          </cell>
          <cell r="P50" t="str">
            <v>NA</v>
          </cell>
          <cell r="V50" t="str">
            <v>NA</v>
          </cell>
          <cell r="X50" t="str">
            <v>NA</v>
          </cell>
          <cell r="Z50" t="str">
            <v>NA</v>
          </cell>
          <cell r="AB50" t="str">
            <v>NA</v>
          </cell>
          <cell r="AD50" t="str">
            <v>NA</v>
          </cell>
          <cell r="AE50">
            <v>1</v>
          </cell>
        </row>
        <row r="51">
          <cell r="A51" t="str">
            <v>Hexachlorobutadiene</v>
          </cell>
          <cell r="C51">
            <v>87683</v>
          </cell>
          <cell r="D51">
            <v>0.0002</v>
          </cell>
          <cell r="E51" t="str">
            <v>H</v>
          </cell>
          <cell r="F51">
            <v>0.0002</v>
          </cell>
          <cell r="H51" t="str">
            <v>NA</v>
          </cell>
          <cell r="J51" t="str">
            <v>NA</v>
          </cell>
          <cell r="L51" t="str">
            <v>NA</v>
          </cell>
          <cell r="N51" t="str">
            <v>NA</v>
          </cell>
          <cell r="P51" t="str">
            <v>NA</v>
          </cell>
          <cell r="R51" t="str">
            <v>NA</v>
          </cell>
          <cell r="V51">
            <v>0.078</v>
          </cell>
          <cell r="W51" t="str">
            <v>I</v>
          </cell>
          <cell r="X51">
            <v>0.078</v>
          </cell>
          <cell r="Z51">
            <v>2.2285714285714287E-05</v>
          </cell>
          <cell r="AA51" t="str">
            <v>I</v>
          </cell>
          <cell r="AB51">
            <v>0.078</v>
          </cell>
          <cell r="AC51" t="str">
            <v>I</v>
          </cell>
          <cell r="AD51" t="str">
            <v>C</v>
          </cell>
          <cell r="AE51">
            <v>1</v>
          </cell>
        </row>
        <row r="52">
          <cell r="A52" t="str">
            <v>Isopropylbenzene</v>
          </cell>
          <cell r="C52">
            <v>98828</v>
          </cell>
          <cell r="D52">
            <v>0.1</v>
          </cell>
          <cell r="E52" t="str">
            <v>I</v>
          </cell>
          <cell r="F52">
            <v>0.1</v>
          </cell>
          <cell r="H52">
            <v>0.4</v>
          </cell>
          <cell r="I52" t="str">
            <v>I</v>
          </cell>
          <cell r="J52">
            <v>0.11428571428571428</v>
          </cell>
          <cell r="K52" t="str">
            <v>I</v>
          </cell>
          <cell r="L52">
            <v>0.4</v>
          </cell>
          <cell r="M52" t="str">
            <v>H</v>
          </cell>
          <cell r="N52">
            <v>0.4</v>
          </cell>
          <cell r="P52" t="str">
            <v>NA</v>
          </cell>
          <cell r="R52" t="str">
            <v>NA</v>
          </cell>
          <cell r="T52" t="str">
            <v>CNS, nose irritation</v>
          </cell>
          <cell r="V52" t="str">
            <v>NA</v>
          </cell>
          <cell r="X52" t="str">
            <v>NA</v>
          </cell>
          <cell r="Z52" t="str">
            <v>NA</v>
          </cell>
          <cell r="AB52" t="str">
            <v>NA</v>
          </cell>
          <cell r="AD52" t="str">
            <v>D</v>
          </cell>
          <cell r="AE52">
            <v>1</v>
          </cell>
        </row>
        <row r="53">
          <cell r="A53" t="str">
            <v>m,p-Xylenes</v>
          </cell>
          <cell r="C53" t="str">
            <v>108383, 106423</v>
          </cell>
          <cell r="D53">
            <v>2</v>
          </cell>
          <cell r="E53" t="str">
            <v>H</v>
          </cell>
          <cell r="F53">
            <v>2</v>
          </cell>
          <cell r="H53" t="str">
            <v>NA</v>
          </cell>
          <cell r="J53" t="str">
            <v>NA</v>
          </cell>
          <cell r="L53" t="str">
            <v>NA</v>
          </cell>
          <cell r="N53" t="str">
            <v>NA</v>
          </cell>
          <cell r="P53" t="str">
            <v>NA</v>
          </cell>
          <cell r="R53" t="str">
            <v>NA</v>
          </cell>
          <cell r="T53" t="str">
            <v>CNS/hyperactivity, decreased body weight</v>
          </cell>
          <cell r="V53" t="str">
            <v>NA</v>
          </cell>
          <cell r="X53" t="str">
            <v>NA</v>
          </cell>
          <cell r="Z53" t="str">
            <v>NA</v>
          </cell>
          <cell r="AB53" t="str">
            <v>NA</v>
          </cell>
          <cell r="AD53" t="str">
            <v>D</v>
          </cell>
          <cell r="AE53">
            <v>1</v>
          </cell>
        </row>
        <row r="54">
          <cell r="A54" t="str">
            <v>Methyl ethyl ketone (2-Butanone)</v>
          </cell>
          <cell r="C54">
            <v>78933</v>
          </cell>
          <cell r="D54">
            <v>0.6</v>
          </cell>
          <cell r="E54" t="str">
            <v>I</v>
          </cell>
          <cell r="F54">
            <v>0.6</v>
          </cell>
          <cell r="H54">
            <v>1.001</v>
          </cell>
          <cell r="I54" t="str">
            <v>I</v>
          </cell>
          <cell r="J54">
            <v>0.286</v>
          </cell>
          <cell r="K54" t="str">
            <v>I</v>
          </cell>
          <cell r="L54">
            <v>2</v>
          </cell>
          <cell r="M54" t="str">
            <v>H</v>
          </cell>
          <cell r="N54">
            <v>2</v>
          </cell>
          <cell r="P54">
            <v>1</v>
          </cell>
          <cell r="Q54" t="str">
            <v>H</v>
          </cell>
          <cell r="R54">
            <v>0.2857142857142857</v>
          </cell>
          <cell r="S54" t="str">
            <v>H</v>
          </cell>
          <cell r="V54" t="str">
            <v>NA</v>
          </cell>
          <cell r="X54" t="str">
            <v>NA</v>
          </cell>
          <cell r="Z54" t="str">
            <v>NA</v>
          </cell>
          <cell r="AB54" t="str">
            <v>NA</v>
          </cell>
          <cell r="AD54" t="str">
            <v>D</v>
          </cell>
          <cell r="AE54">
            <v>1</v>
          </cell>
        </row>
        <row r="55">
          <cell r="A55" t="str">
            <v>Methyl isobutyl ketone</v>
          </cell>
          <cell r="C55">
            <v>108101</v>
          </cell>
          <cell r="D55">
            <v>0.08</v>
          </cell>
          <cell r="E55" t="str">
            <v>H</v>
          </cell>
          <cell r="F55">
            <v>0.08</v>
          </cell>
          <cell r="H55">
            <v>3</v>
          </cell>
          <cell r="I55" t="str">
            <v>I</v>
          </cell>
          <cell r="J55">
            <v>0.857</v>
          </cell>
          <cell r="L55">
            <v>0.8</v>
          </cell>
          <cell r="M55" t="str">
            <v>H</v>
          </cell>
          <cell r="N55">
            <v>0.8</v>
          </cell>
          <cell r="P55" t="str">
            <v>NA</v>
          </cell>
          <cell r="R55">
            <v>0.2</v>
          </cell>
          <cell r="S55" t="str">
            <v>H2</v>
          </cell>
          <cell r="V55" t="str">
            <v>NA</v>
          </cell>
          <cell r="X55" t="str">
            <v>NA</v>
          </cell>
          <cell r="Z55" t="str">
            <v>NA</v>
          </cell>
          <cell r="AB55" t="str">
            <v>NA</v>
          </cell>
          <cell r="AD55" t="str">
            <v>NA</v>
          </cell>
          <cell r="AE55">
            <v>1</v>
          </cell>
        </row>
        <row r="56">
          <cell r="A56" t="str">
            <v>Methyl n-propyl ketone</v>
          </cell>
          <cell r="D56" t="str">
            <v>NA</v>
          </cell>
          <cell r="F56" t="str">
            <v>NA</v>
          </cell>
          <cell r="H56" t="str">
            <v>NA</v>
          </cell>
          <cell r="J56" t="str">
            <v>NA</v>
          </cell>
          <cell r="L56" t="str">
            <v>NA</v>
          </cell>
          <cell r="N56" t="str">
            <v>NA</v>
          </cell>
          <cell r="P56" t="str">
            <v>NA</v>
          </cell>
          <cell r="V56" t="str">
            <v>NA</v>
          </cell>
          <cell r="X56" t="str">
            <v>NA</v>
          </cell>
          <cell r="Z56" t="str">
            <v>NA</v>
          </cell>
          <cell r="AB56" t="str">
            <v>NA</v>
          </cell>
          <cell r="AD56" t="str">
            <v>NA</v>
          </cell>
          <cell r="AE56">
            <v>1</v>
          </cell>
        </row>
        <row r="57">
          <cell r="A57" t="str">
            <v>Methylene chloride</v>
          </cell>
          <cell r="C57">
            <v>75092</v>
          </cell>
          <cell r="D57">
            <v>0.06</v>
          </cell>
          <cell r="E57" t="str">
            <v>I</v>
          </cell>
          <cell r="F57">
            <v>0.06</v>
          </cell>
          <cell r="H57">
            <v>3.01</v>
          </cell>
          <cell r="I57" t="str">
            <v>H</v>
          </cell>
          <cell r="J57">
            <v>0.86</v>
          </cell>
          <cell r="K57" t="str">
            <v>H</v>
          </cell>
          <cell r="L57">
            <v>0.06</v>
          </cell>
          <cell r="M57" t="str">
            <v>H</v>
          </cell>
          <cell r="N57">
            <v>0.06</v>
          </cell>
          <cell r="P57">
            <v>3</v>
          </cell>
          <cell r="Q57" t="str">
            <v>H</v>
          </cell>
          <cell r="R57">
            <v>0.8571428571428571</v>
          </cell>
          <cell r="S57" t="str">
            <v>H</v>
          </cell>
          <cell r="V57">
            <v>0.0075</v>
          </cell>
          <cell r="W57" t="str">
            <v>I</v>
          </cell>
          <cell r="X57">
            <v>0.0075</v>
          </cell>
          <cell r="Z57">
            <v>4.7142857142857145E-07</v>
          </cell>
          <cell r="AA57" t="str">
            <v>I</v>
          </cell>
          <cell r="AB57">
            <v>0.00165</v>
          </cell>
          <cell r="AC57" t="str">
            <v>I</v>
          </cell>
          <cell r="AD57" t="str">
            <v>B2</v>
          </cell>
          <cell r="AE57">
            <v>1</v>
          </cell>
        </row>
        <row r="58">
          <cell r="A58" t="str">
            <v>Naphthalene</v>
          </cell>
          <cell r="C58">
            <v>91203</v>
          </cell>
          <cell r="D58">
            <v>0.02</v>
          </cell>
          <cell r="E58" t="str">
            <v>I</v>
          </cell>
          <cell r="F58">
            <v>0.02</v>
          </cell>
          <cell r="H58">
            <v>0.0030099999999999997</v>
          </cell>
          <cell r="I58" t="str">
            <v>I</v>
          </cell>
          <cell r="J58">
            <v>0.00086</v>
          </cell>
          <cell r="K58" t="str">
            <v>I</v>
          </cell>
          <cell r="L58" t="str">
            <v>NA</v>
          </cell>
          <cell r="N58" t="str">
            <v>NA</v>
          </cell>
          <cell r="P58" t="str">
            <v>NA</v>
          </cell>
          <cell r="R58" t="str">
            <v>NA</v>
          </cell>
          <cell r="T58" t="str">
            <v>Decreased body weight, respiratory system</v>
          </cell>
          <cell r="V58" t="str">
            <v>NA</v>
          </cell>
          <cell r="X58" t="str">
            <v>NA</v>
          </cell>
          <cell r="Z58" t="str">
            <v>NA</v>
          </cell>
          <cell r="AB58" t="str">
            <v>NA</v>
          </cell>
          <cell r="AD58" t="str">
            <v>C</v>
          </cell>
          <cell r="AE58">
            <v>1</v>
          </cell>
        </row>
        <row r="59">
          <cell r="A59" t="str">
            <v>n-Butylbenzene</v>
          </cell>
          <cell r="C59">
            <v>104518</v>
          </cell>
          <cell r="D59">
            <v>0.04</v>
          </cell>
          <cell r="E59" t="str">
            <v>E</v>
          </cell>
          <cell r="F59">
            <v>0.04</v>
          </cell>
          <cell r="H59" t="str">
            <v>NA</v>
          </cell>
          <cell r="J59" t="str">
            <v>NA</v>
          </cell>
          <cell r="L59" t="str">
            <v>NA</v>
          </cell>
          <cell r="N59" t="str">
            <v>NA</v>
          </cell>
          <cell r="P59" t="str">
            <v>NA</v>
          </cell>
          <cell r="R59" t="str">
            <v>NA</v>
          </cell>
          <cell r="V59" t="str">
            <v>NA</v>
          </cell>
          <cell r="X59" t="str">
            <v>NA</v>
          </cell>
          <cell r="Z59" t="str">
            <v>NA</v>
          </cell>
          <cell r="AB59" t="str">
            <v>NA</v>
          </cell>
          <cell r="AD59" t="str">
            <v>NA</v>
          </cell>
          <cell r="AE59">
            <v>1</v>
          </cell>
        </row>
        <row r="60">
          <cell r="A60" t="str">
            <v>n-Propylbenzene</v>
          </cell>
          <cell r="C60">
            <v>103651</v>
          </cell>
          <cell r="D60">
            <v>0.04</v>
          </cell>
          <cell r="E60" t="str">
            <v>E</v>
          </cell>
          <cell r="F60">
            <v>0.04</v>
          </cell>
          <cell r="H60" t="str">
            <v>NA</v>
          </cell>
          <cell r="J60" t="str">
            <v>NA</v>
          </cell>
          <cell r="L60" t="str">
            <v>NA</v>
          </cell>
          <cell r="N60" t="str">
            <v>NA</v>
          </cell>
          <cell r="P60" t="str">
            <v>NA</v>
          </cell>
          <cell r="R60" t="str">
            <v>NA</v>
          </cell>
          <cell r="V60" t="str">
            <v>NA</v>
          </cell>
          <cell r="X60" t="str">
            <v>NA</v>
          </cell>
          <cell r="Z60" t="str">
            <v>NA</v>
          </cell>
          <cell r="AB60" t="str">
            <v>NA</v>
          </cell>
          <cell r="AD60" t="str">
            <v>NA</v>
          </cell>
          <cell r="AE60">
            <v>1</v>
          </cell>
        </row>
        <row r="61">
          <cell r="A61" t="str">
            <v>o- Xylene</v>
          </cell>
          <cell r="C61">
            <v>95476</v>
          </cell>
          <cell r="D61">
            <v>2</v>
          </cell>
          <cell r="E61" t="str">
            <v>H</v>
          </cell>
          <cell r="F61">
            <v>2</v>
          </cell>
          <cell r="H61" t="str">
            <v>NA</v>
          </cell>
          <cell r="J61" t="str">
            <v>NA</v>
          </cell>
          <cell r="L61" t="str">
            <v>NA</v>
          </cell>
          <cell r="N61" t="str">
            <v>NA</v>
          </cell>
          <cell r="P61" t="str">
            <v>NA</v>
          </cell>
          <cell r="R61" t="str">
            <v>NA</v>
          </cell>
          <cell r="T61" t="str">
            <v>CNS/hyperactivity, decreased body weight</v>
          </cell>
          <cell r="V61" t="str">
            <v>NA</v>
          </cell>
          <cell r="X61" t="str">
            <v>NA</v>
          </cell>
          <cell r="Z61" t="str">
            <v>NA</v>
          </cell>
          <cell r="AB61" t="str">
            <v>NA</v>
          </cell>
          <cell r="AD61" t="str">
            <v>D</v>
          </cell>
          <cell r="AE61">
            <v>1</v>
          </cell>
        </row>
        <row r="62">
          <cell r="A62" t="str">
            <v>o-Chlorotoluene</v>
          </cell>
          <cell r="C62">
            <v>95498</v>
          </cell>
          <cell r="D62">
            <v>0.02</v>
          </cell>
          <cell r="E62" t="str">
            <v>I</v>
          </cell>
          <cell r="F62">
            <v>0.02</v>
          </cell>
          <cell r="H62" t="str">
            <v>NA</v>
          </cell>
          <cell r="J62" t="str">
            <v>NA</v>
          </cell>
          <cell r="L62">
            <v>0.2</v>
          </cell>
          <cell r="M62" t="str">
            <v>H</v>
          </cell>
          <cell r="N62">
            <v>0.2</v>
          </cell>
          <cell r="P62" t="str">
            <v>NA</v>
          </cell>
          <cell r="R62" t="str">
            <v>NA</v>
          </cell>
          <cell r="T62" t="str">
            <v>Decreased weight gain</v>
          </cell>
          <cell r="V62" t="str">
            <v>NA</v>
          </cell>
          <cell r="X62" t="str">
            <v>NA</v>
          </cell>
          <cell r="Z62" t="str">
            <v>NA</v>
          </cell>
          <cell r="AB62" t="str">
            <v>NA</v>
          </cell>
          <cell r="AD62" t="str">
            <v>NA</v>
          </cell>
          <cell r="AE62">
            <v>1</v>
          </cell>
        </row>
        <row r="63">
          <cell r="A63" t="str">
            <v>p-Isopropyltoluene</v>
          </cell>
          <cell r="C63">
            <v>99876</v>
          </cell>
          <cell r="D63" t="str">
            <v>NA</v>
          </cell>
          <cell r="F63" t="str">
            <v>NA</v>
          </cell>
          <cell r="H63" t="str">
            <v>NA</v>
          </cell>
          <cell r="J63" t="str">
            <v>NA</v>
          </cell>
          <cell r="L63" t="str">
            <v>NA</v>
          </cell>
          <cell r="N63" t="str">
            <v>NA</v>
          </cell>
          <cell r="P63" t="str">
            <v>NA</v>
          </cell>
          <cell r="R63" t="str">
            <v>NA</v>
          </cell>
          <cell r="V63" t="str">
            <v>NA</v>
          </cell>
          <cell r="X63" t="str">
            <v>NA</v>
          </cell>
          <cell r="Z63" t="str">
            <v>NA</v>
          </cell>
          <cell r="AB63" t="str">
            <v>NA</v>
          </cell>
          <cell r="AD63" t="str">
            <v>D</v>
          </cell>
          <cell r="AE63">
            <v>1</v>
          </cell>
        </row>
        <row r="64">
          <cell r="A64" t="str">
            <v>sec-Butylbenzene</v>
          </cell>
          <cell r="C64">
            <v>135988</v>
          </cell>
          <cell r="D64">
            <v>0.04</v>
          </cell>
          <cell r="E64" t="str">
            <v>E</v>
          </cell>
          <cell r="F64">
            <v>0.04</v>
          </cell>
          <cell r="H64" t="str">
            <v>NA</v>
          </cell>
          <cell r="J64" t="str">
            <v>NA</v>
          </cell>
          <cell r="L64" t="str">
            <v>NA</v>
          </cell>
          <cell r="N64" t="str">
            <v>NA</v>
          </cell>
          <cell r="P64" t="str">
            <v>NA</v>
          </cell>
          <cell r="R64" t="str">
            <v>NA</v>
          </cell>
          <cell r="V64" t="str">
            <v>NA</v>
          </cell>
          <cell r="X64" t="str">
            <v>NA</v>
          </cell>
          <cell r="Z64" t="str">
            <v>NA</v>
          </cell>
          <cell r="AB64" t="str">
            <v>NA</v>
          </cell>
          <cell r="AD64" t="str">
            <v>NA</v>
          </cell>
          <cell r="AE64">
            <v>1</v>
          </cell>
        </row>
        <row r="65">
          <cell r="A65" t="str">
            <v>Styrene</v>
          </cell>
          <cell r="C65">
            <v>100425</v>
          </cell>
          <cell r="D65">
            <v>0.2</v>
          </cell>
          <cell r="E65" t="str">
            <v>I</v>
          </cell>
          <cell r="F65">
            <v>0.2</v>
          </cell>
          <cell r="H65">
            <v>1.001</v>
          </cell>
          <cell r="I65" t="str">
            <v>I</v>
          </cell>
          <cell r="J65">
            <v>0.286</v>
          </cell>
          <cell r="K65" t="str">
            <v>I</v>
          </cell>
          <cell r="L65" t="str">
            <v>NA</v>
          </cell>
          <cell r="N65" t="str">
            <v>NA</v>
          </cell>
          <cell r="P65" t="str">
            <v>NA</v>
          </cell>
          <cell r="R65" t="str">
            <v>NA</v>
          </cell>
          <cell r="V65" t="str">
            <v>NA</v>
          </cell>
          <cell r="X65" t="str">
            <v>NA</v>
          </cell>
          <cell r="Z65" t="str">
            <v>NA</v>
          </cell>
          <cell r="AB65" t="str">
            <v>NA</v>
          </cell>
          <cell r="AD65" t="str">
            <v>NA</v>
          </cell>
          <cell r="AE65">
            <v>1</v>
          </cell>
        </row>
        <row r="66">
          <cell r="A66" t="str">
            <v>t-Butylbenzene</v>
          </cell>
          <cell r="C66">
            <v>98066</v>
          </cell>
          <cell r="D66">
            <v>0.01</v>
          </cell>
          <cell r="E66" t="str">
            <v>E</v>
          </cell>
          <cell r="F66">
            <v>0.01</v>
          </cell>
          <cell r="H66" t="str">
            <v>NA</v>
          </cell>
          <cell r="J66" t="str">
            <v>NA</v>
          </cell>
          <cell r="L66" t="str">
            <v>NA</v>
          </cell>
          <cell r="N66" t="str">
            <v>NA</v>
          </cell>
          <cell r="P66" t="str">
            <v>NA</v>
          </cell>
          <cell r="R66" t="str">
            <v>NA</v>
          </cell>
          <cell r="V66" t="str">
            <v>NA</v>
          </cell>
          <cell r="X66" t="str">
            <v>NA</v>
          </cell>
          <cell r="Z66" t="str">
            <v>NA</v>
          </cell>
          <cell r="AB66" t="str">
            <v>NA</v>
          </cell>
          <cell r="AD66" t="str">
            <v>NA</v>
          </cell>
          <cell r="AE66">
            <v>1</v>
          </cell>
        </row>
        <row r="67">
          <cell r="A67" t="str">
            <v>t-Butyl alcohol</v>
          </cell>
          <cell r="D67" t="str">
            <v>NA</v>
          </cell>
          <cell r="F67" t="str">
            <v>NA</v>
          </cell>
          <cell r="H67" t="str">
            <v>NA</v>
          </cell>
          <cell r="J67" t="str">
            <v>NA</v>
          </cell>
          <cell r="L67" t="str">
            <v>NA</v>
          </cell>
          <cell r="N67" t="str">
            <v>NA</v>
          </cell>
          <cell r="P67" t="str">
            <v>NA</v>
          </cell>
          <cell r="V67" t="str">
            <v>NA</v>
          </cell>
          <cell r="X67" t="str">
            <v>NA</v>
          </cell>
          <cell r="Z67" t="str">
            <v>NA</v>
          </cell>
          <cell r="AB67" t="str">
            <v>NA</v>
          </cell>
          <cell r="AD67" t="str">
            <v>NA</v>
          </cell>
          <cell r="AE67">
            <v>1</v>
          </cell>
        </row>
        <row r="68">
          <cell r="A68" t="str">
            <v>tert-Butyl methyl ether</v>
          </cell>
          <cell r="C68">
            <v>1634044</v>
          </cell>
          <cell r="D68" t="str">
            <v>NA</v>
          </cell>
          <cell r="F68" t="str">
            <v>NA</v>
          </cell>
          <cell r="H68">
            <v>3.01</v>
          </cell>
          <cell r="I68" t="str">
            <v>I</v>
          </cell>
          <cell r="J68">
            <v>0.86</v>
          </cell>
          <cell r="K68" t="str">
            <v>I</v>
          </cell>
          <cell r="L68" t="str">
            <v>NA</v>
          </cell>
          <cell r="N68" t="str">
            <v>NA</v>
          </cell>
          <cell r="P68" t="str">
            <v>NA</v>
          </cell>
          <cell r="R68" t="str">
            <v>NA</v>
          </cell>
          <cell r="V68">
            <v>0.0033</v>
          </cell>
          <cell r="W68" t="str">
            <v>E</v>
          </cell>
          <cell r="X68">
            <v>0.0033</v>
          </cell>
          <cell r="Z68">
            <v>1.0000000000000001E-07</v>
          </cell>
          <cell r="AA68" t="str">
            <v>E</v>
          </cell>
          <cell r="AB68">
            <v>0.00035</v>
          </cell>
          <cell r="AC68" t="str">
            <v>E</v>
          </cell>
          <cell r="AD68" t="str">
            <v>NA</v>
          </cell>
          <cell r="AE68">
            <v>1</v>
          </cell>
        </row>
        <row r="69">
          <cell r="A69" t="str">
            <v>Tetrachloroethene</v>
          </cell>
          <cell r="C69">
            <v>127184</v>
          </cell>
          <cell r="D69">
            <v>0.01</v>
          </cell>
          <cell r="E69" t="str">
            <v>I</v>
          </cell>
          <cell r="F69">
            <v>0.01</v>
          </cell>
          <cell r="H69">
            <v>0.28</v>
          </cell>
          <cell r="I69" t="str">
            <v>RBC</v>
          </cell>
          <cell r="J69">
            <v>0.08</v>
          </cell>
          <cell r="K69" t="str">
            <v>RBC</v>
          </cell>
          <cell r="L69">
            <v>0.1</v>
          </cell>
          <cell r="M69" t="str">
            <v>H</v>
          </cell>
          <cell r="N69">
            <v>0.1</v>
          </cell>
          <cell r="P69" t="str">
            <v>NA</v>
          </cell>
          <cell r="R69" t="str">
            <v>NA</v>
          </cell>
          <cell r="T69" t="str">
            <v>Hepatotoxicity</v>
          </cell>
          <cell r="V69">
            <v>0.54</v>
          </cell>
          <cell r="W69" t="str">
            <v>RBC</v>
          </cell>
          <cell r="X69">
            <v>0.54</v>
          </cell>
          <cell r="Z69">
            <v>5.7142857142857145E-06</v>
          </cell>
          <cell r="AA69" t="str">
            <v>RBC</v>
          </cell>
          <cell r="AB69">
            <v>0.02</v>
          </cell>
          <cell r="AC69" t="str">
            <v>RBC</v>
          </cell>
          <cell r="AD69" t="str">
            <v>NA</v>
          </cell>
          <cell r="AE69">
            <v>1</v>
          </cell>
        </row>
        <row r="70">
          <cell r="A70" t="str">
            <v>Toluene</v>
          </cell>
          <cell r="C70">
            <v>108883</v>
          </cell>
          <cell r="D70">
            <v>0.2</v>
          </cell>
          <cell r="E70" t="str">
            <v>I</v>
          </cell>
          <cell r="F70">
            <v>0.2</v>
          </cell>
          <cell r="H70">
            <v>0.4</v>
          </cell>
          <cell r="I70" t="str">
            <v>I</v>
          </cell>
          <cell r="J70">
            <v>0.11428571428571428</v>
          </cell>
          <cell r="K70" t="str">
            <v>I</v>
          </cell>
          <cell r="L70">
            <v>2</v>
          </cell>
          <cell r="M70" t="str">
            <v>H</v>
          </cell>
          <cell r="N70">
            <v>2</v>
          </cell>
          <cell r="P70" t="str">
            <v>NA</v>
          </cell>
          <cell r="R70" t="str">
            <v>NA</v>
          </cell>
          <cell r="T70" t="str">
            <v>Altered liver and kidney weight, neurological effects</v>
          </cell>
          <cell r="V70" t="str">
            <v>NA</v>
          </cell>
          <cell r="X70" t="str">
            <v>NA</v>
          </cell>
          <cell r="Z70" t="str">
            <v>NA</v>
          </cell>
          <cell r="AB70" t="str">
            <v>NA</v>
          </cell>
          <cell r="AD70" t="str">
            <v>D</v>
          </cell>
          <cell r="AE70">
            <v>1</v>
          </cell>
        </row>
        <row r="71">
          <cell r="A71" t="str">
            <v>Total 1,2-Dichloroethene</v>
          </cell>
          <cell r="C71">
            <v>540590</v>
          </cell>
          <cell r="D71">
            <v>0.01</v>
          </cell>
          <cell r="E71" t="str">
            <v>H</v>
          </cell>
          <cell r="F71">
            <v>0.01</v>
          </cell>
          <cell r="H71" t="str">
            <v>NA</v>
          </cell>
          <cell r="J71" t="str">
            <v>NA</v>
          </cell>
          <cell r="L71">
            <v>0.1</v>
          </cell>
          <cell r="M71" t="str">
            <v>H</v>
          </cell>
          <cell r="N71">
            <v>0.1</v>
          </cell>
          <cell r="P71" t="str">
            <v>NA</v>
          </cell>
          <cell r="R71" t="str">
            <v>NA</v>
          </cell>
          <cell r="T71" t="str">
            <v>Blood/decreased heatocrit and hemoglobin</v>
          </cell>
          <cell r="V71" t="str">
            <v>NA</v>
          </cell>
          <cell r="X71" t="str">
            <v>NA</v>
          </cell>
          <cell r="Z71" t="str">
            <v>NA</v>
          </cell>
          <cell r="AB71" t="str">
            <v>NA</v>
          </cell>
          <cell r="AD71" t="str">
            <v>D</v>
          </cell>
          <cell r="AE71">
            <v>1</v>
          </cell>
        </row>
        <row r="72">
          <cell r="A72" t="str">
            <v>trans-1,2-Dichloroethene</v>
          </cell>
          <cell r="C72">
            <v>156605</v>
          </cell>
          <cell r="D72">
            <v>0.02</v>
          </cell>
          <cell r="E72" t="str">
            <v>I</v>
          </cell>
          <cell r="F72">
            <v>0.02</v>
          </cell>
          <cell r="H72" t="str">
            <v>NA</v>
          </cell>
          <cell r="J72" t="str">
            <v>NA</v>
          </cell>
          <cell r="L72">
            <v>0.2</v>
          </cell>
          <cell r="M72" t="str">
            <v>H</v>
          </cell>
          <cell r="N72">
            <v>0.2</v>
          </cell>
          <cell r="P72" t="str">
            <v>NA</v>
          </cell>
          <cell r="R72" t="str">
            <v>NA</v>
          </cell>
          <cell r="T72" t="str">
            <v>Blood/increased serum alkaline phosphatase</v>
          </cell>
          <cell r="V72" t="str">
            <v>NA</v>
          </cell>
          <cell r="X72" t="str">
            <v>NA</v>
          </cell>
          <cell r="Z72" t="str">
            <v>NA</v>
          </cell>
          <cell r="AB72" t="str">
            <v>NA</v>
          </cell>
          <cell r="AD72" t="str">
            <v>NA</v>
          </cell>
          <cell r="AE72">
            <v>1</v>
          </cell>
        </row>
        <row r="73">
          <cell r="A73" t="str">
            <v>Trichloroethene</v>
          </cell>
          <cell r="C73">
            <v>79016</v>
          </cell>
          <cell r="D73">
            <v>0.006</v>
          </cell>
          <cell r="E73" t="str">
            <v>E</v>
          </cell>
          <cell r="F73">
            <v>0.006</v>
          </cell>
          <cell r="H73" t="str">
            <v>NA</v>
          </cell>
          <cell r="J73" t="str">
            <v>NA</v>
          </cell>
          <cell r="L73" t="str">
            <v>NA</v>
          </cell>
          <cell r="N73" t="str">
            <v>NA</v>
          </cell>
          <cell r="P73" t="str">
            <v>NA</v>
          </cell>
          <cell r="R73" t="str">
            <v>NA</v>
          </cell>
          <cell r="T73" t="str">
            <v>NA</v>
          </cell>
          <cell r="V73">
            <v>0.011</v>
          </cell>
          <cell r="W73" t="str">
            <v>E</v>
          </cell>
          <cell r="X73">
            <v>0.011</v>
          </cell>
          <cell r="Z73">
            <v>1.7E-06</v>
          </cell>
          <cell r="AA73" t="str">
            <v>E</v>
          </cell>
          <cell r="AB73">
            <v>0.006</v>
          </cell>
          <cell r="AC73" t="str">
            <v>E</v>
          </cell>
          <cell r="AD73" t="str">
            <v>NA</v>
          </cell>
          <cell r="AE73">
            <v>1</v>
          </cell>
        </row>
        <row r="74">
          <cell r="A74" t="str">
            <v>Trichlorofluoromethane</v>
          </cell>
          <cell r="C74">
            <v>75694</v>
          </cell>
          <cell r="D74">
            <v>0.3</v>
          </cell>
          <cell r="E74" t="str">
            <v>I</v>
          </cell>
          <cell r="F74">
            <v>0.3</v>
          </cell>
          <cell r="H74">
            <v>0.7</v>
          </cell>
          <cell r="I74" t="str">
            <v>H2</v>
          </cell>
          <cell r="J74">
            <v>0.2</v>
          </cell>
          <cell r="K74" t="str">
            <v>H2</v>
          </cell>
          <cell r="L74" t="str">
            <v>NA</v>
          </cell>
          <cell r="N74" t="str">
            <v>NA</v>
          </cell>
          <cell r="P74">
            <v>7</v>
          </cell>
          <cell r="Q74" t="str">
            <v>H2</v>
          </cell>
          <cell r="R74">
            <v>2</v>
          </cell>
          <cell r="S74" t="str">
            <v>H2</v>
          </cell>
          <cell r="V74" t="str">
            <v>NA</v>
          </cell>
          <cell r="X74" t="str">
            <v>NA</v>
          </cell>
          <cell r="Z74" t="str">
            <v>NA</v>
          </cell>
          <cell r="AB74" t="str">
            <v>NA</v>
          </cell>
          <cell r="AD74" t="str">
            <v>NA</v>
          </cell>
          <cell r="AE74">
            <v>1</v>
          </cell>
        </row>
        <row r="75">
          <cell r="A75" t="str">
            <v>Vinyl chloride, adult</v>
          </cell>
          <cell r="C75">
            <v>75014</v>
          </cell>
          <cell r="D75">
            <v>0.003</v>
          </cell>
          <cell r="E75" t="str">
            <v>I</v>
          </cell>
          <cell r="F75">
            <v>0.003</v>
          </cell>
          <cell r="H75">
            <v>0.1</v>
          </cell>
          <cell r="I75" t="str">
            <v>I</v>
          </cell>
          <cell r="J75">
            <v>0.028</v>
          </cell>
          <cell r="K75" t="str">
            <v>I</v>
          </cell>
          <cell r="L75" t="str">
            <v>NA</v>
          </cell>
          <cell r="N75" t="str">
            <v>NA</v>
          </cell>
          <cell r="P75" t="str">
            <v>NA</v>
          </cell>
          <cell r="R75" t="str">
            <v>NA</v>
          </cell>
          <cell r="T75" t="str">
            <v>NA</v>
          </cell>
          <cell r="V75">
            <v>0.72</v>
          </cell>
          <cell r="W75" t="str">
            <v>I</v>
          </cell>
          <cell r="X75">
            <v>0.72</v>
          </cell>
          <cell r="Z75">
            <v>8.8E-06</v>
          </cell>
          <cell r="AA75" t="str">
            <v>I</v>
          </cell>
          <cell r="AB75">
            <v>0.031</v>
          </cell>
          <cell r="AC75" t="str">
            <v>I</v>
          </cell>
          <cell r="AD75" t="str">
            <v>A</v>
          </cell>
          <cell r="AE75">
            <v>1</v>
          </cell>
        </row>
        <row r="76">
          <cell r="A76" t="str">
            <v>Vinyl chloride, lifetime</v>
          </cell>
          <cell r="C76">
            <v>75014</v>
          </cell>
          <cell r="D76">
            <v>0.003</v>
          </cell>
          <cell r="E76" t="str">
            <v>I</v>
          </cell>
          <cell r="F76">
            <v>0.003</v>
          </cell>
          <cell r="H76">
            <v>0.1</v>
          </cell>
          <cell r="I76" t="str">
            <v>I</v>
          </cell>
          <cell r="J76">
            <v>0.028</v>
          </cell>
          <cell r="K76" t="str">
            <v>I</v>
          </cell>
          <cell r="L76" t="str">
            <v>NA</v>
          </cell>
          <cell r="N76" t="str">
            <v>NA</v>
          </cell>
          <cell r="P76" t="str">
            <v>NA</v>
          </cell>
          <cell r="R76" t="str">
            <v>NA</v>
          </cell>
          <cell r="T76" t="str">
            <v>NA</v>
          </cell>
          <cell r="V76">
            <v>1.5</v>
          </cell>
          <cell r="W76" t="str">
            <v>I</v>
          </cell>
          <cell r="X76">
            <v>1.5</v>
          </cell>
          <cell r="Z76">
            <v>4.4E-06</v>
          </cell>
          <cell r="AA76" t="str">
            <v>I</v>
          </cell>
          <cell r="AB76">
            <v>0.016</v>
          </cell>
          <cell r="AC76" t="str">
            <v>I</v>
          </cell>
          <cell r="AD76" t="str">
            <v>A</v>
          </cell>
          <cell r="AE76">
            <v>1</v>
          </cell>
        </row>
        <row r="77">
          <cell r="A77" t="str">
            <v>Xylenes (o,m,p)</v>
          </cell>
          <cell r="C77">
            <v>1330207</v>
          </cell>
          <cell r="D77">
            <v>0.2</v>
          </cell>
          <cell r="E77" t="str">
            <v>I</v>
          </cell>
          <cell r="F77">
            <v>0.2</v>
          </cell>
          <cell r="H77">
            <v>0.1</v>
          </cell>
          <cell r="I77" t="str">
            <v>I</v>
          </cell>
          <cell r="J77">
            <v>0.02857142857142857</v>
          </cell>
          <cell r="K77" t="str">
            <v>I</v>
          </cell>
          <cell r="L77" t="str">
            <v>NA</v>
          </cell>
          <cell r="N77" t="str">
            <v>NA</v>
          </cell>
          <cell r="P77" t="str">
            <v>NA</v>
          </cell>
          <cell r="R77" t="str">
            <v>NA</v>
          </cell>
          <cell r="T77" t="str">
            <v>CNS/hyperactivity, decreased body weight</v>
          </cell>
          <cell r="V77" t="str">
            <v>NA</v>
          </cell>
          <cell r="X77" t="str">
            <v>NA</v>
          </cell>
          <cell r="Z77" t="str">
            <v>NA</v>
          </cell>
          <cell r="AB77" t="str">
            <v>NA</v>
          </cell>
          <cell r="AD77" t="str">
            <v>NA</v>
          </cell>
          <cell r="AE77">
            <v>1</v>
          </cell>
        </row>
        <row r="79">
          <cell r="A79" t="str">
            <v>Semivolatile Organic Compounds</v>
          </cell>
        </row>
        <row r="80">
          <cell r="A80" t="str">
            <v>1-Methyl naphthalene</v>
          </cell>
          <cell r="C80" t="str">
            <v>NA</v>
          </cell>
          <cell r="D80">
            <v>0.004</v>
          </cell>
          <cell r="E80" t="str">
            <v>2-M</v>
          </cell>
          <cell r="F80">
            <v>0.004</v>
          </cell>
          <cell r="H80" t="str">
            <v>NA</v>
          </cell>
          <cell r="J80" t="str">
            <v>NA</v>
          </cell>
          <cell r="L80" t="str">
            <v>NA</v>
          </cell>
          <cell r="N80" t="str">
            <v>NA</v>
          </cell>
          <cell r="P80" t="str">
            <v>NA</v>
          </cell>
          <cell r="R80" t="str">
            <v>NA</v>
          </cell>
          <cell r="T80" t="str">
            <v>Decreased body weight, respiratory system</v>
          </cell>
          <cell r="V80" t="str">
            <v>NA</v>
          </cell>
          <cell r="X80" t="str">
            <v>NA</v>
          </cell>
          <cell r="Z80" t="str">
            <v>NA</v>
          </cell>
          <cell r="AB80" t="str">
            <v>NA</v>
          </cell>
          <cell r="AE80">
            <v>0.89</v>
          </cell>
          <cell r="AF80" t="str">
            <v>R</v>
          </cell>
        </row>
        <row r="81">
          <cell r="A81" t="str">
            <v>2-Methylnaphthalene</v>
          </cell>
          <cell r="C81">
            <v>91576</v>
          </cell>
          <cell r="D81">
            <v>0.004</v>
          </cell>
          <cell r="E81" t="str">
            <v>I</v>
          </cell>
          <cell r="F81">
            <v>0.004</v>
          </cell>
          <cell r="H81" t="str">
            <v>NA</v>
          </cell>
          <cell r="J81" t="str">
            <v>NA</v>
          </cell>
          <cell r="L81" t="str">
            <v>NA</v>
          </cell>
          <cell r="N81" t="str">
            <v>NA</v>
          </cell>
          <cell r="P81" t="str">
            <v>NA</v>
          </cell>
          <cell r="R81" t="str">
            <v>NA</v>
          </cell>
          <cell r="T81" t="str">
            <v>Decreased body weight, respiratory system</v>
          </cell>
          <cell r="V81" t="str">
            <v>NA</v>
          </cell>
          <cell r="X81" t="str">
            <v>NA</v>
          </cell>
          <cell r="Z81" t="str">
            <v>NA</v>
          </cell>
          <cell r="AB81" t="str">
            <v>NA</v>
          </cell>
          <cell r="AD81" t="str">
            <v>NA</v>
          </cell>
          <cell r="AE81">
            <v>0.89</v>
          </cell>
          <cell r="AF81" t="str">
            <v>R</v>
          </cell>
        </row>
        <row r="82">
          <cell r="A82" t="str">
            <v>4-Methylphenol (p-Cresol)</v>
          </cell>
          <cell r="C82">
            <v>106445</v>
          </cell>
          <cell r="D82">
            <v>0.005</v>
          </cell>
          <cell r="E82" t="str">
            <v>H</v>
          </cell>
          <cell r="F82">
            <v>0.005</v>
          </cell>
          <cell r="H82" t="str">
            <v>NA</v>
          </cell>
          <cell r="J82" t="str">
            <v>NA</v>
          </cell>
          <cell r="L82">
            <v>0.005</v>
          </cell>
          <cell r="M82" t="str">
            <v>H</v>
          </cell>
          <cell r="N82">
            <v>0.005</v>
          </cell>
          <cell r="P82" t="str">
            <v>NA</v>
          </cell>
          <cell r="R82" t="str">
            <v>NA</v>
          </cell>
          <cell r="V82" t="str">
            <v>NA</v>
          </cell>
          <cell r="X82" t="str">
            <v>NA</v>
          </cell>
          <cell r="Z82" t="str">
            <v>NA</v>
          </cell>
          <cell r="AB82" t="str">
            <v>NA</v>
          </cell>
          <cell r="AD82" t="str">
            <v>C</v>
          </cell>
          <cell r="AE82">
            <v>1</v>
          </cell>
        </row>
        <row r="83">
          <cell r="A83" t="str">
            <v>Acenaphthene</v>
          </cell>
          <cell r="C83">
            <v>83329</v>
          </cell>
          <cell r="D83">
            <v>0.06</v>
          </cell>
          <cell r="E83" t="str">
            <v>I</v>
          </cell>
          <cell r="F83">
            <v>0.06</v>
          </cell>
          <cell r="H83" t="str">
            <v>NA</v>
          </cell>
          <cell r="J83" t="str">
            <v>NA</v>
          </cell>
          <cell r="L83">
            <v>0.6</v>
          </cell>
          <cell r="M83" t="str">
            <v>H</v>
          </cell>
          <cell r="N83">
            <v>0.6</v>
          </cell>
          <cell r="P83" t="str">
            <v>NA</v>
          </cell>
          <cell r="R83" t="str">
            <v>NA</v>
          </cell>
          <cell r="T83" t="str">
            <v>Liver</v>
          </cell>
          <cell r="V83" t="str">
            <v>NA</v>
          </cell>
          <cell r="X83" t="str">
            <v>NA</v>
          </cell>
          <cell r="Z83" t="str">
            <v>NA</v>
          </cell>
          <cell r="AB83" t="str">
            <v>NA</v>
          </cell>
          <cell r="AD83" t="str">
            <v>NA</v>
          </cell>
          <cell r="AE83">
            <v>0.89</v>
          </cell>
          <cell r="AF83" t="str">
            <v>R</v>
          </cell>
        </row>
        <row r="84">
          <cell r="A84" t="str">
            <v>Acenaphthylene</v>
          </cell>
          <cell r="C84">
            <v>208968</v>
          </cell>
          <cell r="D84">
            <v>0.03</v>
          </cell>
          <cell r="E84" t="str">
            <v>e</v>
          </cell>
          <cell r="F84">
            <v>0.03</v>
          </cell>
          <cell r="H84" t="str">
            <v>NA</v>
          </cell>
          <cell r="J84" t="str">
            <v>NA</v>
          </cell>
          <cell r="L84">
            <v>0.3</v>
          </cell>
          <cell r="M84" t="str">
            <v>e</v>
          </cell>
          <cell r="N84">
            <v>0.3</v>
          </cell>
          <cell r="P84" t="str">
            <v>NA</v>
          </cell>
          <cell r="R84" t="str">
            <v>NA</v>
          </cell>
          <cell r="T84" t="str">
            <v>Liver</v>
          </cell>
          <cell r="V84" t="str">
            <v>NA</v>
          </cell>
          <cell r="X84" t="str">
            <v>NA</v>
          </cell>
          <cell r="Z84" t="str">
            <v>NA</v>
          </cell>
          <cell r="AB84" t="str">
            <v>NA</v>
          </cell>
          <cell r="AD84" t="str">
            <v>D</v>
          </cell>
          <cell r="AE84">
            <v>0.89</v>
          </cell>
          <cell r="AF84" t="str">
            <v>R</v>
          </cell>
        </row>
        <row r="85">
          <cell r="A85" t="str">
            <v>Acetophenone</v>
          </cell>
          <cell r="C85">
            <v>98862</v>
          </cell>
          <cell r="D85">
            <v>0.1</v>
          </cell>
          <cell r="E85" t="str">
            <v>I</v>
          </cell>
          <cell r="F85">
            <v>0.1</v>
          </cell>
          <cell r="H85" t="str">
            <v>NA</v>
          </cell>
          <cell r="J85" t="str">
            <v>NA</v>
          </cell>
          <cell r="L85">
            <v>1</v>
          </cell>
          <cell r="M85" t="str">
            <v>H</v>
          </cell>
          <cell r="N85">
            <v>1</v>
          </cell>
          <cell r="P85" t="str">
            <v>NA</v>
          </cell>
          <cell r="R85" t="str">
            <v>NA</v>
          </cell>
          <cell r="V85" t="str">
            <v>NA</v>
          </cell>
          <cell r="X85" t="str">
            <v>NA</v>
          </cell>
          <cell r="Z85" t="str">
            <v>NA</v>
          </cell>
          <cell r="AB85" t="str">
            <v>NA</v>
          </cell>
          <cell r="AD85" t="str">
            <v>D</v>
          </cell>
          <cell r="AE85">
            <v>1</v>
          </cell>
        </row>
        <row r="86">
          <cell r="A86" t="str">
            <v>Anthracene</v>
          </cell>
          <cell r="C86">
            <v>120127</v>
          </cell>
          <cell r="D86">
            <v>0.3</v>
          </cell>
          <cell r="E86" t="str">
            <v>I</v>
          </cell>
          <cell r="F86">
            <v>0.3</v>
          </cell>
          <cell r="H86" t="str">
            <v>NA</v>
          </cell>
          <cell r="J86" t="str">
            <v>NA</v>
          </cell>
          <cell r="L86">
            <v>3</v>
          </cell>
          <cell r="M86" t="str">
            <v>H</v>
          </cell>
          <cell r="N86">
            <v>3</v>
          </cell>
          <cell r="P86" t="str">
            <v>NA</v>
          </cell>
          <cell r="R86" t="str">
            <v>NA</v>
          </cell>
          <cell r="T86" t="str">
            <v>None observed</v>
          </cell>
          <cell r="V86" t="str">
            <v>NA</v>
          </cell>
          <cell r="X86" t="str">
            <v>NA</v>
          </cell>
          <cell r="Z86" t="str">
            <v>NA</v>
          </cell>
          <cell r="AB86" t="str">
            <v>NA</v>
          </cell>
          <cell r="AD86" t="str">
            <v>D</v>
          </cell>
          <cell r="AE86">
            <v>0.89</v>
          </cell>
          <cell r="AF86" t="str">
            <v>R</v>
          </cell>
        </row>
        <row r="87">
          <cell r="A87" t="str">
            <v>Benzo(a)anthracene</v>
          </cell>
          <cell r="C87">
            <v>56553</v>
          </cell>
          <cell r="D87" t="str">
            <v>NA</v>
          </cell>
          <cell r="F87" t="str">
            <v>NA</v>
          </cell>
          <cell r="H87" t="str">
            <v>NA</v>
          </cell>
          <cell r="J87" t="str">
            <v>NA</v>
          </cell>
          <cell r="L87" t="str">
            <v>NA</v>
          </cell>
          <cell r="N87" t="str">
            <v>NA</v>
          </cell>
          <cell r="P87" t="str">
            <v>NA</v>
          </cell>
          <cell r="R87" t="str">
            <v>NA</v>
          </cell>
          <cell r="T87" t="str">
            <v>NA</v>
          </cell>
          <cell r="V87">
            <v>0.73</v>
          </cell>
          <cell r="W87" t="str">
            <v>E3</v>
          </cell>
          <cell r="X87">
            <v>0.73</v>
          </cell>
          <cell r="Z87">
            <v>8.857142857142858E-05</v>
          </cell>
          <cell r="AA87" t="str">
            <v>NCEA</v>
          </cell>
          <cell r="AB87">
            <v>0.31</v>
          </cell>
          <cell r="AC87" t="str">
            <v>NCEA</v>
          </cell>
          <cell r="AD87" t="str">
            <v>B2</v>
          </cell>
          <cell r="AE87">
            <v>0.89</v>
          </cell>
          <cell r="AF87" t="str">
            <v>(i)</v>
          </cell>
        </row>
        <row r="88">
          <cell r="A88" t="str">
            <v>Benzo(a)pyrene</v>
          </cell>
          <cell r="C88">
            <v>50328</v>
          </cell>
          <cell r="D88" t="str">
            <v>NA</v>
          </cell>
          <cell r="F88" t="str">
            <v>NA</v>
          </cell>
          <cell r="H88" t="str">
            <v>NA</v>
          </cell>
          <cell r="J88" t="str">
            <v>NA</v>
          </cell>
          <cell r="L88" t="str">
            <v>NA</v>
          </cell>
          <cell r="N88" t="str">
            <v>NA</v>
          </cell>
          <cell r="P88" t="str">
            <v>NA</v>
          </cell>
          <cell r="R88" t="str">
            <v>NA</v>
          </cell>
          <cell r="T88" t="str">
            <v>NA</v>
          </cell>
          <cell r="V88">
            <v>7.3</v>
          </cell>
          <cell r="W88" t="str">
            <v>I</v>
          </cell>
          <cell r="X88">
            <v>7.3</v>
          </cell>
          <cell r="Z88">
            <v>0.0008857142857142857</v>
          </cell>
          <cell r="AA88" t="str">
            <v>NCEA</v>
          </cell>
          <cell r="AB88">
            <v>3.1</v>
          </cell>
          <cell r="AC88" t="str">
            <v>NCEA</v>
          </cell>
          <cell r="AD88" t="str">
            <v>B2</v>
          </cell>
          <cell r="AE88">
            <v>0.89</v>
          </cell>
          <cell r="AF88" t="str">
            <v>(i)</v>
          </cell>
        </row>
        <row r="89">
          <cell r="A89" t="str">
            <v>Benzo(b)fluoranthene</v>
          </cell>
          <cell r="C89">
            <v>205992</v>
          </cell>
          <cell r="D89" t="str">
            <v>NA</v>
          </cell>
          <cell r="F89" t="str">
            <v>NA</v>
          </cell>
          <cell r="H89" t="str">
            <v>NA</v>
          </cell>
          <cell r="J89" t="str">
            <v>NA</v>
          </cell>
          <cell r="L89" t="str">
            <v>NA</v>
          </cell>
          <cell r="N89" t="str">
            <v>NA</v>
          </cell>
          <cell r="P89" t="str">
            <v>NA</v>
          </cell>
          <cell r="R89" t="str">
            <v>NA</v>
          </cell>
          <cell r="T89" t="str">
            <v>NA</v>
          </cell>
          <cell r="V89">
            <v>0.73</v>
          </cell>
          <cell r="W89" t="str">
            <v>E3</v>
          </cell>
          <cell r="X89">
            <v>0.73</v>
          </cell>
          <cell r="Z89">
            <v>8.857142857142858E-05</v>
          </cell>
          <cell r="AA89" t="str">
            <v>NCEA</v>
          </cell>
          <cell r="AB89">
            <v>0.31</v>
          </cell>
          <cell r="AC89" t="str">
            <v>NCEA</v>
          </cell>
          <cell r="AD89" t="str">
            <v>B2</v>
          </cell>
          <cell r="AE89">
            <v>0.89</v>
          </cell>
          <cell r="AF89" t="str">
            <v>(i)</v>
          </cell>
        </row>
        <row r="90">
          <cell r="A90" t="str">
            <v>Benzo(g,h,i)perylene</v>
          </cell>
          <cell r="C90">
            <v>191242</v>
          </cell>
          <cell r="D90">
            <v>0.03</v>
          </cell>
          <cell r="E90" t="str">
            <v>e</v>
          </cell>
          <cell r="F90">
            <v>0.03</v>
          </cell>
          <cell r="H90" t="str">
            <v>NA</v>
          </cell>
          <cell r="J90" t="str">
            <v>NA</v>
          </cell>
          <cell r="L90">
            <v>0.3</v>
          </cell>
          <cell r="M90" t="str">
            <v>e</v>
          </cell>
          <cell r="N90">
            <v>0.3</v>
          </cell>
          <cell r="P90" t="str">
            <v>NA</v>
          </cell>
          <cell r="R90" t="str">
            <v>NA</v>
          </cell>
          <cell r="T90" t="str">
            <v>NA</v>
          </cell>
          <cell r="V90" t="str">
            <v>NA</v>
          </cell>
          <cell r="X90" t="str">
            <v>NA</v>
          </cell>
          <cell r="Z90" t="str">
            <v>NA</v>
          </cell>
          <cell r="AB90" t="str">
            <v>NA</v>
          </cell>
          <cell r="AD90" t="str">
            <v>D</v>
          </cell>
          <cell r="AE90">
            <v>0.89</v>
          </cell>
          <cell r="AF90" t="str">
            <v>R</v>
          </cell>
        </row>
        <row r="91">
          <cell r="A91" t="str">
            <v>Benzo(k)fluoranthene</v>
          </cell>
          <cell r="C91">
            <v>207089</v>
          </cell>
          <cell r="D91" t="str">
            <v>NA</v>
          </cell>
          <cell r="F91" t="str">
            <v>NA</v>
          </cell>
          <cell r="H91" t="str">
            <v>NA</v>
          </cell>
          <cell r="J91" t="str">
            <v>NA</v>
          </cell>
          <cell r="L91" t="str">
            <v>NA</v>
          </cell>
          <cell r="N91" t="str">
            <v>NA</v>
          </cell>
          <cell r="P91" t="str">
            <v>NA</v>
          </cell>
          <cell r="R91" t="str">
            <v>NA</v>
          </cell>
          <cell r="T91" t="str">
            <v>NA</v>
          </cell>
          <cell r="V91">
            <v>0.073</v>
          </cell>
          <cell r="W91" t="str">
            <v>E</v>
          </cell>
          <cell r="X91">
            <v>0.073</v>
          </cell>
          <cell r="Z91">
            <v>8.857142857142857E-06</v>
          </cell>
          <cell r="AA91" t="str">
            <v>NCEA</v>
          </cell>
          <cell r="AB91">
            <v>0.031</v>
          </cell>
          <cell r="AC91" t="str">
            <v>NCEA</v>
          </cell>
          <cell r="AD91" t="str">
            <v>B2</v>
          </cell>
          <cell r="AE91">
            <v>0.89</v>
          </cell>
          <cell r="AF91" t="str">
            <v>R</v>
          </cell>
        </row>
        <row r="92">
          <cell r="A92" t="str">
            <v>Benzoic acid</v>
          </cell>
          <cell r="C92">
            <v>65850</v>
          </cell>
          <cell r="D92">
            <v>40</v>
          </cell>
          <cell r="E92" t="str">
            <v>I</v>
          </cell>
          <cell r="F92">
            <v>40</v>
          </cell>
          <cell r="H92" t="str">
            <v>NA</v>
          </cell>
          <cell r="J92" t="str">
            <v>NA</v>
          </cell>
          <cell r="L92">
            <v>4</v>
          </cell>
          <cell r="M92" t="str">
            <v>H</v>
          </cell>
          <cell r="N92">
            <v>4</v>
          </cell>
          <cell r="P92" t="str">
            <v>NA</v>
          </cell>
          <cell r="R92" t="str">
            <v>NA</v>
          </cell>
          <cell r="T92" t="str">
            <v>NA</v>
          </cell>
          <cell r="V92" t="str">
            <v>NA</v>
          </cell>
          <cell r="X92" t="str">
            <v>NA</v>
          </cell>
          <cell r="Z92" t="str">
            <v>NA</v>
          </cell>
          <cell r="AB92" t="str">
            <v>NA</v>
          </cell>
          <cell r="AD92" t="str">
            <v>D</v>
          </cell>
          <cell r="AE92">
            <v>1</v>
          </cell>
        </row>
        <row r="93">
          <cell r="A93" t="str">
            <v>Benzyl butyl phthalate</v>
          </cell>
          <cell r="C93">
            <v>85687</v>
          </cell>
          <cell r="D93">
            <v>0.2</v>
          </cell>
          <cell r="E93" t="str">
            <v>I</v>
          </cell>
          <cell r="F93">
            <v>0.2</v>
          </cell>
          <cell r="H93" t="str">
            <v>NA</v>
          </cell>
          <cell r="J93" t="str">
            <v>NA</v>
          </cell>
          <cell r="L93">
            <v>2</v>
          </cell>
          <cell r="M93" t="str">
            <v>H</v>
          </cell>
          <cell r="N93">
            <v>2</v>
          </cell>
          <cell r="P93" t="str">
            <v>NA</v>
          </cell>
          <cell r="R93" t="str">
            <v>NA</v>
          </cell>
          <cell r="V93" t="str">
            <v>NA</v>
          </cell>
          <cell r="X93" t="str">
            <v>NA</v>
          </cell>
          <cell r="Z93" t="str">
            <v>NA</v>
          </cell>
          <cell r="AB93" t="str">
            <v>NA</v>
          </cell>
          <cell r="AD93" t="str">
            <v>C</v>
          </cell>
          <cell r="AE93">
            <v>1</v>
          </cell>
        </row>
        <row r="94">
          <cell r="A94" t="str">
            <v>Bis(2-ethylhexyl)phthalate</v>
          </cell>
          <cell r="C94">
            <v>117817</v>
          </cell>
          <cell r="D94">
            <v>0.02</v>
          </cell>
          <cell r="E94" t="str">
            <v>I</v>
          </cell>
          <cell r="F94">
            <v>0.02</v>
          </cell>
          <cell r="H94" t="str">
            <v>NA</v>
          </cell>
          <cell r="J94" t="str">
            <v>NA</v>
          </cell>
          <cell r="L94" t="str">
            <v>NA</v>
          </cell>
          <cell r="N94" t="str">
            <v>NA</v>
          </cell>
          <cell r="P94" t="str">
            <v>NA</v>
          </cell>
          <cell r="R94" t="str">
            <v>NA</v>
          </cell>
          <cell r="V94">
            <v>0.014</v>
          </cell>
          <cell r="W94" t="str">
            <v>I</v>
          </cell>
          <cell r="X94">
            <v>0.014</v>
          </cell>
          <cell r="Z94">
            <v>4E-06</v>
          </cell>
          <cell r="AA94" t="str">
            <v>E</v>
          </cell>
          <cell r="AB94">
            <v>0.014</v>
          </cell>
          <cell r="AC94" t="str">
            <v>E</v>
          </cell>
          <cell r="AD94" t="str">
            <v>B2</v>
          </cell>
          <cell r="AE94">
            <v>1</v>
          </cell>
        </row>
        <row r="95">
          <cell r="A95" t="str">
            <v>Chrysene</v>
          </cell>
          <cell r="C95">
            <v>218019</v>
          </cell>
          <cell r="D95" t="str">
            <v>NA</v>
          </cell>
          <cell r="F95" t="str">
            <v>NA</v>
          </cell>
          <cell r="H95" t="str">
            <v>NA</v>
          </cell>
          <cell r="J95" t="str">
            <v>NA</v>
          </cell>
          <cell r="L95" t="str">
            <v>NA</v>
          </cell>
          <cell r="N95" t="str">
            <v>NA</v>
          </cell>
          <cell r="P95" t="str">
            <v>NA</v>
          </cell>
          <cell r="R95" t="str">
            <v>NA</v>
          </cell>
          <cell r="T95" t="str">
            <v>NA</v>
          </cell>
          <cell r="V95">
            <v>0.0073</v>
          </cell>
          <cell r="W95" t="str">
            <v>E</v>
          </cell>
          <cell r="X95">
            <v>0.0073</v>
          </cell>
          <cell r="Z95">
            <v>8.857142857142857E-07</v>
          </cell>
          <cell r="AA95" t="str">
            <v>NCEA</v>
          </cell>
          <cell r="AB95">
            <v>0.0031</v>
          </cell>
          <cell r="AC95" t="str">
            <v>NCEA</v>
          </cell>
          <cell r="AD95" t="str">
            <v>B2</v>
          </cell>
          <cell r="AE95">
            <v>0.89</v>
          </cell>
          <cell r="AF95" t="str">
            <v>R</v>
          </cell>
        </row>
        <row r="96">
          <cell r="A96" t="str">
            <v>Dibenzo(a,h)anthracene</v>
          </cell>
          <cell r="C96">
            <v>53703</v>
          </cell>
          <cell r="D96" t="str">
            <v>NA</v>
          </cell>
          <cell r="F96" t="str">
            <v>NA</v>
          </cell>
          <cell r="H96" t="str">
            <v>NA</v>
          </cell>
          <cell r="J96" t="str">
            <v>NA</v>
          </cell>
          <cell r="L96" t="str">
            <v>NA</v>
          </cell>
          <cell r="N96" t="str">
            <v>NA</v>
          </cell>
          <cell r="P96" t="str">
            <v>NA</v>
          </cell>
          <cell r="R96" t="str">
            <v>NA</v>
          </cell>
          <cell r="T96" t="str">
            <v>NA</v>
          </cell>
          <cell r="V96">
            <v>7.3</v>
          </cell>
          <cell r="W96" t="str">
            <v>E</v>
          </cell>
          <cell r="X96">
            <v>7.3</v>
          </cell>
          <cell r="Z96">
            <v>0.0008857142857142857</v>
          </cell>
          <cell r="AA96" t="str">
            <v>NCEA</v>
          </cell>
          <cell r="AB96">
            <v>3.1</v>
          </cell>
          <cell r="AC96" t="str">
            <v>NCEA</v>
          </cell>
          <cell r="AD96" t="str">
            <v>B2</v>
          </cell>
          <cell r="AE96">
            <v>0.89</v>
          </cell>
          <cell r="AF96" t="str">
            <v>R</v>
          </cell>
        </row>
        <row r="97">
          <cell r="A97" t="str">
            <v>Dibenzofuran</v>
          </cell>
          <cell r="C97">
            <v>132649</v>
          </cell>
          <cell r="D97">
            <v>0.004</v>
          </cell>
          <cell r="E97" t="str">
            <v>E</v>
          </cell>
          <cell r="F97">
            <v>0.004</v>
          </cell>
          <cell r="H97" t="str">
            <v>NA</v>
          </cell>
          <cell r="J97" t="str">
            <v>NA</v>
          </cell>
          <cell r="L97" t="str">
            <v>NA</v>
          </cell>
          <cell r="N97" t="str">
            <v>NA</v>
          </cell>
          <cell r="P97" t="str">
            <v>NA</v>
          </cell>
          <cell r="R97" t="str">
            <v>NA</v>
          </cell>
          <cell r="V97" t="str">
            <v>NA</v>
          </cell>
          <cell r="X97" t="str">
            <v>NA</v>
          </cell>
          <cell r="Z97" t="str">
            <v>NA</v>
          </cell>
          <cell r="AB97" t="str">
            <v>NA</v>
          </cell>
          <cell r="AD97" t="str">
            <v>D</v>
          </cell>
          <cell r="AE97">
            <v>1</v>
          </cell>
        </row>
        <row r="98">
          <cell r="A98" t="str">
            <v>Diethyl phthalate</v>
          </cell>
          <cell r="C98">
            <v>84662</v>
          </cell>
          <cell r="D98">
            <v>0.8</v>
          </cell>
          <cell r="E98" t="str">
            <v>I</v>
          </cell>
          <cell r="F98">
            <v>0.8</v>
          </cell>
          <cell r="H98" t="str">
            <v>NA</v>
          </cell>
          <cell r="J98" t="str">
            <v>NA</v>
          </cell>
          <cell r="L98">
            <v>8</v>
          </cell>
          <cell r="M98" t="str">
            <v>H</v>
          </cell>
          <cell r="N98">
            <v>8</v>
          </cell>
          <cell r="P98" t="str">
            <v>NA</v>
          </cell>
          <cell r="R98" t="str">
            <v>NA</v>
          </cell>
          <cell r="V98" t="str">
            <v>NA</v>
          </cell>
          <cell r="X98" t="str">
            <v>NA</v>
          </cell>
          <cell r="Z98" t="str">
            <v>NA</v>
          </cell>
          <cell r="AB98" t="str">
            <v>NA</v>
          </cell>
          <cell r="AD98" t="str">
            <v>D</v>
          </cell>
          <cell r="AE98">
            <v>1</v>
          </cell>
        </row>
        <row r="99">
          <cell r="A99" t="str">
            <v>Dimethyl phthalate</v>
          </cell>
          <cell r="C99">
            <v>131113</v>
          </cell>
          <cell r="D99" t="str">
            <v>NA</v>
          </cell>
          <cell r="F99" t="str">
            <v>NA</v>
          </cell>
          <cell r="H99" t="str">
            <v>NA</v>
          </cell>
          <cell r="J99" t="str">
            <v>NA</v>
          </cell>
          <cell r="L99" t="str">
            <v>NA</v>
          </cell>
          <cell r="N99" t="str">
            <v>NA</v>
          </cell>
          <cell r="P99" t="str">
            <v>NA</v>
          </cell>
          <cell r="R99" t="str">
            <v>NA</v>
          </cell>
          <cell r="T99" t="str">
            <v>Decreased body weight</v>
          </cell>
          <cell r="V99" t="str">
            <v>NA</v>
          </cell>
          <cell r="X99" t="str">
            <v>NA</v>
          </cell>
          <cell r="Z99" t="str">
            <v>NA</v>
          </cell>
          <cell r="AB99" t="str">
            <v>NA</v>
          </cell>
          <cell r="AD99" t="str">
            <v>NA</v>
          </cell>
          <cell r="AE99">
            <v>1</v>
          </cell>
        </row>
        <row r="100">
          <cell r="A100" t="str">
            <v>Di-n-butyl phthalate</v>
          </cell>
          <cell r="C100">
            <v>84742</v>
          </cell>
          <cell r="D100">
            <v>0.1</v>
          </cell>
          <cell r="E100" t="str">
            <v>I</v>
          </cell>
          <cell r="F100">
            <v>0.1</v>
          </cell>
          <cell r="H100" t="str">
            <v>NA</v>
          </cell>
          <cell r="J100" t="str">
            <v>NA</v>
          </cell>
          <cell r="L100">
            <v>1</v>
          </cell>
          <cell r="M100" t="str">
            <v>H</v>
          </cell>
          <cell r="N100">
            <v>1</v>
          </cell>
          <cell r="P100" t="str">
            <v>NA</v>
          </cell>
          <cell r="R100" t="str">
            <v>NA</v>
          </cell>
          <cell r="V100" t="str">
            <v>NA</v>
          </cell>
          <cell r="X100" t="str">
            <v>NA</v>
          </cell>
          <cell r="Z100" t="str">
            <v>NA</v>
          </cell>
          <cell r="AB100" t="str">
            <v>NA</v>
          </cell>
          <cell r="AD100" t="str">
            <v>D</v>
          </cell>
          <cell r="AE100">
            <v>1</v>
          </cell>
        </row>
        <row r="101">
          <cell r="A101" t="str">
            <v>Di-n-octyl phthalate</v>
          </cell>
          <cell r="C101">
            <v>117840</v>
          </cell>
          <cell r="D101">
            <v>0.02</v>
          </cell>
          <cell r="E101" t="str">
            <v>H</v>
          </cell>
          <cell r="F101">
            <v>0.02</v>
          </cell>
          <cell r="H101" t="str">
            <v>NA</v>
          </cell>
          <cell r="J101" t="str">
            <v>NA</v>
          </cell>
          <cell r="L101">
            <v>0.02</v>
          </cell>
          <cell r="M101" t="str">
            <v>H</v>
          </cell>
          <cell r="N101">
            <v>0.02</v>
          </cell>
          <cell r="P101" t="str">
            <v>NA</v>
          </cell>
          <cell r="R101" t="str">
            <v>NA</v>
          </cell>
          <cell r="V101" t="str">
            <v>NA</v>
          </cell>
          <cell r="X101" t="str">
            <v>NA</v>
          </cell>
          <cell r="Z101" t="str">
            <v>NA</v>
          </cell>
          <cell r="AB101" t="str">
            <v>NA</v>
          </cell>
          <cell r="AD101" t="str">
            <v>NA</v>
          </cell>
          <cell r="AE101">
            <v>1</v>
          </cell>
        </row>
        <row r="102">
          <cell r="A102" t="str">
            <v>Fluoranthene</v>
          </cell>
          <cell r="C102">
            <v>206440</v>
          </cell>
          <cell r="D102">
            <v>0.04</v>
          </cell>
          <cell r="E102" t="str">
            <v>I</v>
          </cell>
          <cell r="F102">
            <v>0.04</v>
          </cell>
          <cell r="H102" t="str">
            <v>NA</v>
          </cell>
          <cell r="J102" t="str">
            <v>NA</v>
          </cell>
          <cell r="L102">
            <v>0.4</v>
          </cell>
          <cell r="M102" t="str">
            <v>H</v>
          </cell>
          <cell r="N102">
            <v>0.4</v>
          </cell>
          <cell r="P102" t="str">
            <v>NA</v>
          </cell>
          <cell r="R102" t="str">
            <v>NA</v>
          </cell>
          <cell r="T102" t="str">
            <v>Kidney, liver, blood, clinical effects</v>
          </cell>
          <cell r="V102" t="str">
            <v>NA</v>
          </cell>
          <cell r="X102" t="str">
            <v>NA</v>
          </cell>
          <cell r="Z102" t="str">
            <v>NA</v>
          </cell>
          <cell r="AB102" t="str">
            <v>NA</v>
          </cell>
          <cell r="AD102" t="str">
            <v>D</v>
          </cell>
          <cell r="AE102">
            <v>0.89</v>
          </cell>
          <cell r="AF102" t="str">
            <v>R</v>
          </cell>
        </row>
        <row r="103">
          <cell r="A103" t="str">
            <v>Fluorene</v>
          </cell>
          <cell r="C103">
            <v>86737</v>
          </cell>
          <cell r="D103">
            <v>0.04</v>
          </cell>
          <cell r="E103" t="str">
            <v>I</v>
          </cell>
          <cell r="F103">
            <v>0.04</v>
          </cell>
          <cell r="H103" t="str">
            <v>NA</v>
          </cell>
          <cell r="J103" t="str">
            <v>NA</v>
          </cell>
          <cell r="L103">
            <v>0.4</v>
          </cell>
          <cell r="M103" t="str">
            <v>H</v>
          </cell>
          <cell r="N103">
            <v>0.4</v>
          </cell>
          <cell r="P103" t="str">
            <v>NA</v>
          </cell>
          <cell r="R103" t="str">
            <v>NA</v>
          </cell>
          <cell r="T103" t="str">
            <v>Blood</v>
          </cell>
          <cell r="V103" t="str">
            <v>NA</v>
          </cell>
          <cell r="X103" t="str">
            <v>NA</v>
          </cell>
          <cell r="Z103" t="str">
            <v>NA</v>
          </cell>
          <cell r="AB103" t="str">
            <v>NA</v>
          </cell>
          <cell r="AD103" t="str">
            <v>D</v>
          </cell>
          <cell r="AE103">
            <v>0.89</v>
          </cell>
          <cell r="AF103" t="str">
            <v>R</v>
          </cell>
        </row>
        <row r="104">
          <cell r="A104" t="str">
            <v>Hexachlorobenzene</v>
          </cell>
          <cell r="C104">
            <v>118741</v>
          </cell>
          <cell r="D104">
            <v>0.0008</v>
          </cell>
          <cell r="E104" t="str">
            <v>I</v>
          </cell>
          <cell r="F104">
            <v>0.0008</v>
          </cell>
          <cell r="H104" t="str">
            <v>NA</v>
          </cell>
          <cell r="J104" t="str">
            <v>NA</v>
          </cell>
          <cell r="L104" t="str">
            <v>NA</v>
          </cell>
          <cell r="N104" t="str">
            <v>NA</v>
          </cell>
          <cell r="P104" t="str">
            <v>NA</v>
          </cell>
          <cell r="R104" t="str">
            <v>NA</v>
          </cell>
          <cell r="V104">
            <v>1.6</v>
          </cell>
          <cell r="W104" t="str">
            <v>I</v>
          </cell>
          <cell r="X104">
            <v>1.6</v>
          </cell>
          <cell r="Z104">
            <v>0.00046</v>
          </cell>
          <cell r="AA104" t="str">
            <v>I</v>
          </cell>
          <cell r="AB104">
            <v>1.6</v>
          </cell>
          <cell r="AC104" t="str">
            <v>I</v>
          </cell>
          <cell r="AD104" t="str">
            <v>B2</v>
          </cell>
          <cell r="AE104">
            <v>1</v>
          </cell>
        </row>
        <row r="105">
          <cell r="A105" t="str">
            <v>Indeno(1,2,3-cd)pyrene</v>
          </cell>
          <cell r="C105">
            <v>193395</v>
          </cell>
          <cell r="D105" t="str">
            <v>NA</v>
          </cell>
          <cell r="F105" t="str">
            <v>NA</v>
          </cell>
          <cell r="H105" t="str">
            <v>NA</v>
          </cell>
          <cell r="J105" t="str">
            <v>NA</v>
          </cell>
          <cell r="L105" t="str">
            <v>NA</v>
          </cell>
          <cell r="N105" t="str">
            <v>NA</v>
          </cell>
          <cell r="P105" t="str">
            <v>NA</v>
          </cell>
          <cell r="R105" t="str">
            <v>NA</v>
          </cell>
          <cell r="T105" t="str">
            <v>NA</v>
          </cell>
          <cell r="V105">
            <v>0.73</v>
          </cell>
          <cell r="W105" t="str">
            <v>E</v>
          </cell>
          <cell r="X105">
            <v>0.73</v>
          </cell>
          <cell r="Z105">
            <v>8.857142857142858E-05</v>
          </cell>
          <cell r="AA105" t="str">
            <v>NCEA</v>
          </cell>
          <cell r="AB105">
            <v>0.31</v>
          </cell>
          <cell r="AC105" t="str">
            <v>NCEA</v>
          </cell>
          <cell r="AD105" t="str">
            <v>B2</v>
          </cell>
          <cell r="AE105">
            <v>0.89</v>
          </cell>
          <cell r="AF105" t="str">
            <v>R</v>
          </cell>
        </row>
        <row r="106">
          <cell r="A106" t="str">
            <v>Naphthalene</v>
          </cell>
          <cell r="C106">
            <v>91203</v>
          </cell>
          <cell r="D106">
            <v>0.02</v>
          </cell>
          <cell r="E106" t="str">
            <v>I</v>
          </cell>
          <cell r="F106">
            <v>0.02</v>
          </cell>
          <cell r="H106">
            <v>0.0030099999999999997</v>
          </cell>
          <cell r="I106" t="str">
            <v>I</v>
          </cell>
          <cell r="J106">
            <v>0.00086</v>
          </cell>
          <cell r="K106" t="str">
            <v>I</v>
          </cell>
          <cell r="L106" t="str">
            <v>NA</v>
          </cell>
          <cell r="N106" t="str">
            <v>NA</v>
          </cell>
          <cell r="P106" t="str">
            <v>NA</v>
          </cell>
          <cell r="R106" t="str">
            <v>NA</v>
          </cell>
          <cell r="T106" t="str">
            <v>Decreased body weight, respiratory system</v>
          </cell>
          <cell r="V106" t="str">
            <v>NA</v>
          </cell>
          <cell r="X106" t="str">
            <v>NA</v>
          </cell>
          <cell r="Z106" t="str">
            <v>NA</v>
          </cell>
          <cell r="AB106" t="str">
            <v>NA</v>
          </cell>
          <cell r="AD106" t="str">
            <v>C</v>
          </cell>
          <cell r="AE106">
            <v>0.89</v>
          </cell>
          <cell r="AF106" t="str">
            <v>R</v>
          </cell>
        </row>
        <row r="107">
          <cell r="A107" t="str">
            <v>N-Nitrosodimethylamine</v>
          </cell>
          <cell r="C107">
            <v>62759</v>
          </cell>
          <cell r="D107">
            <v>8E-06</v>
          </cell>
          <cell r="E107" t="str">
            <v>P</v>
          </cell>
          <cell r="F107">
            <v>8E-06</v>
          </cell>
          <cell r="H107" t="str">
            <v>NA</v>
          </cell>
          <cell r="J107" t="str">
            <v>NA</v>
          </cell>
          <cell r="L107" t="str">
            <v>NA</v>
          </cell>
          <cell r="N107" t="str">
            <v>NA</v>
          </cell>
          <cell r="P107" t="str">
            <v>NA</v>
          </cell>
          <cell r="R107" t="str">
            <v>NA</v>
          </cell>
          <cell r="V107">
            <v>51</v>
          </cell>
          <cell r="W107" t="str">
            <v>I</v>
          </cell>
          <cell r="X107">
            <v>51</v>
          </cell>
          <cell r="Z107">
            <v>0.014</v>
          </cell>
          <cell r="AA107" t="str">
            <v>I</v>
          </cell>
          <cell r="AB107">
            <v>49</v>
          </cell>
          <cell r="AC107" t="str">
            <v>I</v>
          </cell>
          <cell r="AD107" t="str">
            <v>B2</v>
          </cell>
          <cell r="AE107">
            <v>1</v>
          </cell>
        </row>
        <row r="108">
          <cell r="A108" t="str">
            <v>n-Nitroso-di-n-propylamine</v>
          </cell>
          <cell r="C108">
            <v>621647</v>
          </cell>
          <cell r="D108" t="str">
            <v>NA</v>
          </cell>
          <cell r="F108" t="str">
            <v>NA</v>
          </cell>
          <cell r="H108" t="str">
            <v>NA</v>
          </cell>
          <cell r="J108" t="str">
            <v>NA</v>
          </cell>
          <cell r="L108" t="str">
            <v>NA</v>
          </cell>
          <cell r="N108" t="str">
            <v>NA</v>
          </cell>
          <cell r="P108" t="str">
            <v>NA</v>
          </cell>
          <cell r="R108" t="str">
            <v>NA</v>
          </cell>
          <cell r="V108">
            <v>7</v>
          </cell>
          <cell r="W108" t="str">
            <v>I</v>
          </cell>
          <cell r="X108">
            <v>7</v>
          </cell>
          <cell r="Z108" t="str">
            <v>NA</v>
          </cell>
          <cell r="AB108" t="str">
            <v>NA</v>
          </cell>
          <cell r="AD108" t="str">
            <v>B2</v>
          </cell>
          <cell r="AE108">
            <v>1</v>
          </cell>
        </row>
        <row r="109">
          <cell r="A109" t="str">
            <v>n-Nitrosodiphenylamine</v>
          </cell>
          <cell r="C109">
            <v>86306</v>
          </cell>
          <cell r="D109" t="str">
            <v>NA</v>
          </cell>
          <cell r="F109" t="str">
            <v>NA</v>
          </cell>
          <cell r="H109" t="str">
            <v>NA</v>
          </cell>
          <cell r="J109" t="str">
            <v>NA</v>
          </cell>
          <cell r="L109" t="str">
            <v>NA</v>
          </cell>
          <cell r="N109" t="str">
            <v>NA</v>
          </cell>
          <cell r="P109" t="str">
            <v>NA</v>
          </cell>
          <cell r="R109" t="str">
            <v>NA</v>
          </cell>
          <cell r="V109">
            <v>0.0049</v>
          </cell>
          <cell r="W109" t="str">
            <v>I</v>
          </cell>
          <cell r="X109">
            <v>0.0049</v>
          </cell>
          <cell r="Z109" t="str">
            <v>NA</v>
          </cell>
          <cell r="AB109" t="str">
            <v>NA</v>
          </cell>
          <cell r="AD109" t="str">
            <v>B2</v>
          </cell>
          <cell r="AE109">
            <v>1</v>
          </cell>
        </row>
        <row r="110">
          <cell r="A110" t="str">
            <v>n-Nitrosomorpholine</v>
          </cell>
          <cell r="D110" t="str">
            <v>NA</v>
          </cell>
          <cell r="F110" t="str">
            <v>NA</v>
          </cell>
          <cell r="H110" t="str">
            <v>NA</v>
          </cell>
          <cell r="J110" t="str">
            <v>NA</v>
          </cell>
          <cell r="L110" t="str">
            <v>NA</v>
          </cell>
          <cell r="N110" t="str">
            <v>NA</v>
          </cell>
          <cell r="P110" t="str">
            <v>NA</v>
          </cell>
          <cell r="V110" t="str">
            <v>NA</v>
          </cell>
          <cell r="X110" t="str">
            <v>NA</v>
          </cell>
          <cell r="Z110" t="str">
            <v>NA</v>
          </cell>
          <cell r="AB110" t="str">
            <v>NA</v>
          </cell>
          <cell r="AD110" t="str">
            <v>NA</v>
          </cell>
          <cell r="AE110">
            <v>1</v>
          </cell>
        </row>
        <row r="111">
          <cell r="A111" t="str">
            <v>Pentachlorophenol</v>
          </cell>
          <cell r="C111">
            <v>87865</v>
          </cell>
          <cell r="D111">
            <v>0.03</v>
          </cell>
          <cell r="E111" t="str">
            <v>I</v>
          </cell>
          <cell r="F111">
            <v>0.03</v>
          </cell>
          <cell r="H111" t="str">
            <v>NA</v>
          </cell>
          <cell r="J111" t="str">
            <v>NA</v>
          </cell>
          <cell r="L111">
            <v>0.03</v>
          </cell>
          <cell r="M111" t="str">
            <v>H</v>
          </cell>
          <cell r="N111">
            <v>0.03</v>
          </cell>
          <cell r="P111" t="str">
            <v>NA</v>
          </cell>
          <cell r="R111" t="str">
            <v>NA</v>
          </cell>
          <cell r="V111">
            <v>0.12</v>
          </cell>
          <cell r="W111" t="str">
            <v>I</v>
          </cell>
          <cell r="X111">
            <v>0.12</v>
          </cell>
          <cell r="Z111" t="str">
            <v>NA</v>
          </cell>
          <cell r="AB111" t="str">
            <v>NA</v>
          </cell>
          <cell r="AD111" t="str">
            <v>B2</v>
          </cell>
          <cell r="AE111">
            <v>1</v>
          </cell>
          <cell r="AF111" t="str">
            <v>R,r</v>
          </cell>
        </row>
        <row r="112">
          <cell r="A112" t="str">
            <v>Phenanthrene</v>
          </cell>
          <cell r="C112">
            <v>85018</v>
          </cell>
          <cell r="D112">
            <v>0.03</v>
          </cell>
          <cell r="E112" t="str">
            <v>e</v>
          </cell>
          <cell r="F112">
            <v>0.03</v>
          </cell>
          <cell r="H112" t="str">
            <v>NA</v>
          </cell>
          <cell r="J112" t="str">
            <v>NA</v>
          </cell>
          <cell r="L112">
            <v>0.3</v>
          </cell>
          <cell r="M112" t="str">
            <v>e</v>
          </cell>
          <cell r="N112">
            <v>0.3</v>
          </cell>
          <cell r="P112" t="str">
            <v>NA</v>
          </cell>
          <cell r="R112" t="str">
            <v>NA</v>
          </cell>
          <cell r="T112" t="str">
            <v>NA</v>
          </cell>
          <cell r="V112" t="str">
            <v>NA</v>
          </cell>
          <cell r="X112" t="str">
            <v>NA</v>
          </cell>
          <cell r="Z112" t="str">
            <v>NA</v>
          </cell>
          <cell r="AB112" t="str">
            <v>NA</v>
          </cell>
          <cell r="AD112" t="str">
            <v>D</v>
          </cell>
          <cell r="AE112">
            <v>0.89</v>
          </cell>
          <cell r="AF112" t="str">
            <v>R</v>
          </cell>
        </row>
        <row r="113">
          <cell r="A113" t="str">
            <v>Phenol</v>
          </cell>
          <cell r="C113">
            <v>108952</v>
          </cell>
          <cell r="D113">
            <v>0.6</v>
          </cell>
          <cell r="E113" t="str">
            <v>I</v>
          </cell>
          <cell r="F113">
            <v>0.6</v>
          </cell>
          <cell r="H113" t="str">
            <v>NA</v>
          </cell>
          <cell r="J113" t="str">
            <v>NA</v>
          </cell>
          <cell r="L113">
            <v>0.6</v>
          </cell>
          <cell r="M113" t="str">
            <v>H</v>
          </cell>
          <cell r="N113">
            <v>0.6</v>
          </cell>
          <cell r="P113" t="str">
            <v>NA</v>
          </cell>
          <cell r="R113" t="str">
            <v>NA</v>
          </cell>
          <cell r="V113" t="str">
            <v>NA</v>
          </cell>
          <cell r="X113" t="str">
            <v>NA</v>
          </cell>
          <cell r="Z113" t="str">
            <v>NA</v>
          </cell>
          <cell r="AB113" t="str">
            <v>NA</v>
          </cell>
          <cell r="AD113" t="str">
            <v>D</v>
          </cell>
          <cell r="AE113">
            <v>1</v>
          </cell>
        </row>
        <row r="114">
          <cell r="A114" t="str">
            <v>Pyrene</v>
          </cell>
          <cell r="C114">
            <v>129000</v>
          </cell>
          <cell r="D114">
            <v>0.03</v>
          </cell>
          <cell r="E114" t="str">
            <v>I</v>
          </cell>
          <cell r="F114">
            <v>0.03</v>
          </cell>
          <cell r="H114" t="str">
            <v>NA</v>
          </cell>
          <cell r="J114" t="str">
            <v>NA</v>
          </cell>
          <cell r="L114">
            <v>0.3</v>
          </cell>
          <cell r="M114" t="str">
            <v>H</v>
          </cell>
          <cell r="N114">
            <v>0.3</v>
          </cell>
          <cell r="P114" t="str">
            <v>NA</v>
          </cell>
          <cell r="R114" t="str">
            <v>NA</v>
          </cell>
          <cell r="T114" t="str">
            <v>Kidney</v>
          </cell>
          <cell r="V114" t="str">
            <v>NA</v>
          </cell>
          <cell r="X114" t="str">
            <v>NA</v>
          </cell>
          <cell r="Z114" t="str">
            <v>NA</v>
          </cell>
          <cell r="AB114" t="str">
            <v>NA</v>
          </cell>
          <cell r="AD114" t="str">
            <v>D</v>
          </cell>
          <cell r="AE114">
            <v>0.89</v>
          </cell>
          <cell r="AF114" t="str">
            <v>R</v>
          </cell>
        </row>
        <row r="116">
          <cell r="A116" t="str">
            <v>TPH</v>
          </cell>
        </row>
        <row r="117">
          <cell r="A117" t="str">
            <v>Oil &amp; Grease</v>
          </cell>
          <cell r="C117" t="str">
            <v>NA</v>
          </cell>
          <cell r="D117" t="str">
            <v>NA</v>
          </cell>
          <cell r="F117" t="str">
            <v>NA</v>
          </cell>
          <cell r="H117" t="str">
            <v>NA</v>
          </cell>
          <cell r="J117" t="str">
            <v>NA</v>
          </cell>
          <cell r="L117" t="str">
            <v>NA</v>
          </cell>
          <cell r="N117" t="str">
            <v>NA</v>
          </cell>
          <cell r="P117" t="str">
            <v>NA</v>
          </cell>
          <cell r="R117" t="str">
            <v>NA</v>
          </cell>
          <cell r="T117" t="str">
            <v>Kidney</v>
          </cell>
          <cell r="V117" t="str">
            <v>NA</v>
          </cell>
          <cell r="X117" t="str">
            <v>NA</v>
          </cell>
          <cell r="Z117" t="str">
            <v>NA</v>
          </cell>
          <cell r="AB117" t="str">
            <v>NA</v>
          </cell>
          <cell r="AD117" t="str">
            <v>NA</v>
          </cell>
          <cell r="AE117">
            <v>1</v>
          </cell>
        </row>
        <row r="118">
          <cell r="A118" t="str">
            <v>Petroleum hydrocarbons</v>
          </cell>
          <cell r="C118" t="str">
            <v>NA</v>
          </cell>
          <cell r="D118" t="str">
            <v>NA</v>
          </cell>
          <cell r="F118" t="str">
            <v>NA</v>
          </cell>
          <cell r="H118" t="str">
            <v>NA</v>
          </cell>
          <cell r="J118" t="str">
            <v>NA</v>
          </cell>
          <cell r="L118" t="str">
            <v>NA</v>
          </cell>
          <cell r="N118" t="str">
            <v>NA</v>
          </cell>
          <cell r="P118" t="str">
            <v>NA</v>
          </cell>
          <cell r="R118" t="str">
            <v>NA</v>
          </cell>
          <cell r="T118" t="str">
            <v>Decreased body weight</v>
          </cell>
          <cell r="V118" t="str">
            <v>NA</v>
          </cell>
          <cell r="X118" t="str">
            <v>NA</v>
          </cell>
          <cell r="Z118" t="str">
            <v>NA</v>
          </cell>
          <cell r="AB118" t="str">
            <v>NA</v>
          </cell>
          <cell r="AD118" t="str">
            <v>NA</v>
          </cell>
          <cell r="AE118">
            <v>1</v>
          </cell>
        </row>
        <row r="119">
          <cell r="A119" t="str">
            <v>PHC as diesel fuel</v>
          </cell>
          <cell r="C119" t="str">
            <v>NA</v>
          </cell>
          <cell r="D119" t="str">
            <v>NA</v>
          </cell>
          <cell r="F119" t="str">
            <v>NA</v>
          </cell>
          <cell r="H119" t="str">
            <v>NA</v>
          </cell>
          <cell r="J119" t="str">
            <v>NA</v>
          </cell>
          <cell r="L119" t="str">
            <v>NA</v>
          </cell>
          <cell r="N119" t="str">
            <v>NA</v>
          </cell>
          <cell r="P119" t="str">
            <v>NA</v>
          </cell>
          <cell r="R119" t="str">
            <v>NA</v>
          </cell>
          <cell r="T119" t="str">
            <v>Decreased body weight</v>
          </cell>
          <cell r="V119" t="str">
            <v>NA</v>
          </cell>
          <cell r="X119" t="str">
            <v>NA</v>
          </cell>
          <cell r="Z119" t="str">
            <v>NA</v>
          </cell>
          <cell r="AB119" t="str">
            <v>NA</v>
          </cell>
          <cell r="AD119" t="str">
            <v>NA</v>
          </cell>
          <cell r="AE119">
            <v>1</v>
          </cell>
        </row>
        <row r="120">
          <cell r="A120" t="str">
            <v>PHC as gasoline</v>
          </cell>
          <cell r="C120" t="str">
            <v>NA</v>
          </cell>
          <cell r="D120" t="str">
            <v>NA</v>
          </cell>
          <cell r="F120" t="str">
            <v>NA</v>
          </cell>
          <cell r="H120" t="str">
            <v>NA</v>
          </cell>
          <cell r="J120" t="str">
            <v>NA</v>
          </cell>
          <cell r="L120" t="str">
            <v>NA</v>
          </cell>
          <cell r="N120" t="str">
            <v>NA</v>
          </cell>
          <cell r="P120" t="str">
            <v>NA</v>
          </cell>
          <cell r="R120" t="str">
            <v>NA</v>
          </cell>
          <cell r="T120" t="str">
            <v>Decreased body weight</v>
          </cell>
          <cell r="V120" t="str">
            <v>NA</v>
          </cell>
          <cell r="X120" t="str">
            <v>NA</v>
          </cell>
          <cell r="Z120" t="str">
            <v>NA</v>
          </cell>
          <cell r="AB120" t="str">
            <v>NA</v>
          </cell>
          <cell r="AD120" t="str">
            <v>NA</v>
          </cell>
          <cell r="AE120">
            <v>1</v>
          </cell>
        </row>
        <row r="122">
          <cell r="A122" t="str">
            <v>Explosive Compounds</v>
          </cell>
        </row>
        <row r="123">
          <cell r="A123" t="str">
            <v>1,3,5-Trinitrobenzene</v>
          </cell>
          <cell r="C123">
            <v>99354</v>
          </cell>
          <cell r="D123">
            <v>0.03</v>
          </cell>
          <cell r="E123" t="str">
            <v>I</v>
          </cell>
          <cell r="F123">
            <v>0.03</v>
          </cell>
          <cell r="H123" t="str">
            <v>NA</v>
          </cell>
          <cell r="J123" t="str">
            <v>NA</v>
          </cell>
          <cell r="L123" t="str">
            <v>NA</v>
          </cell>
          <cell r="N123" t="str">
            <v>NA</v>
          </cell>
          <cell r="P123" t="str">
            <v>NA</v>
          </cell>
          <cell r="R123" t="str">
            <v>NA</v>
          </cell>
          <cell r="V123" t="str">
            <v>NA</v>
          </cell>
          <cell r="X123" t="str">
            <v>NA</v>
          </cell>
          <cell r="Z123" t="str">
            <v>NA</v>
          </cell>
          <cell r="AB123" t="str">
            <v>NA</v>
          </cell>
          <cell r="AD123" t="str">
            <v>NA</v>
          </cell>
          <cell r="AE123">
            <v>1</v>
          </cell>
        </row>
        <row r="124">
          <cell r="A124" t="str">
            <v>2,4,6-Trinitrotoluene (TNT)</v>
          </cell>
          <cell r="C124">
            <v>118967</v>
          </cell>
          <cell r="D124">
            <v>0.0005</v>
          </cell>
          <cell r="E124" t="str">
            <v>I</v>
          </cell>
          <cell r="F124">
            <v>0.0005</v>
          </cell>
          <cell r="H124" t="str">
            <v>NA</v>
          </cell>
          <cell r="J124" t="str">
            <v>NA</v>
          </cell>
          <cell r="L124">
            <v>0.0005</v>
          </cell>
          <cell r="M124" t="str">
            <v>H</v>
          </cell>
          <cell r="N124">
            <v>0.0005</v>
          </cell>
          <cell r="P124" t="str">
            <v>NA</v>
          </cell>
          <cell r="R124" t="str">
            <v>NA</v>
          </cell>
          <cell r="V124">
            <v>0.03</v>
          </cell>
          <cell r="W124" t="str">
            <v>I</v>
          </cell>
          <cell r="X124">
            <v>0.03</v>
          </cell>
          <cell r="Z124" t="str">
            <v>NA</v>
          </cell>
          <cell r="AB124" t="str">
            <v>NA</v>
          </cell>
          <cell r="AD124" t="str">
            <v>C</v>
          </cell>
          <cell r="AE124">
            <v>1</v>
          </cell>
        </row>
        <row r="125">
          <cell r="A125" t="str">
            <v>2,4-Dinitrotoluene</v>
          </cell>
          <cell r="C125">
            <v>121142</v>
          </cell>
          <cell r="D125">
            <v>0.002</v>
          </cell>
          <cell r="E125" t="str">
            <v>I</v>
          </cell>
          <cell r="F125">
            <v>0.002</v>
          </cell>
          <cell r="H125" t="str">
            <v>NA</v>
          </cell>
          <cell r="J125" t="str">
            <v>NA</v>
          </cell>
          <cell r="L125">
            <v>0.002</v>
          </cell>
          <cell r="M125" t="str">
            <v>H</v>
          </cell>
          <cell r="N125">
            <v>0.002</v>
          </cell>
          <cell r="P125" t="str">
            <v>NA</v>
          </cell>
          <cell r="R125" t="str">
            <v>NA</v>
          </cell>
          <cell r="V125">
            <v>0.68</v>
          </cell>
          <cell r="W125" t="str">
            <v>I</v>
          </cell>
          <cell r="X125">
            <v>0.68</v>
          </cell>
          <cell r="Z125" t="str">
            <v>NA</v>
          </cell>
          <cell r="AB125" t="str">
            <v>NA</v>
          </cell>
          <cell r="AD125" t="str">
            <v>B2</v>
          </cell>
          <cell r="AE125">
            <v>1</v>
          </cell>
        </row>
        <row r="126">
          <cell r="A126" t="str">
            <v>2-Amino-4,6-dinitrotoluene</v>
          </cell>
          <cell r="C126" t="str">
            <v>NA</v>
          </cell>
          <cell r="D126" t="str">
            <v>NA</v>
          </cell>
          <cell r="F126" t="str">
            <v>NA</v>
          </cell>
          <cell r="H126" t="str">
            <v>NA</v>
          </cell>
          <cell r="J126" t="str">
            <v>NA</v>
          </cell>
          <cell r="L126" t="str">
            <v>NA</v>
          </cell>
          <cell r="N126" t="str">
            <v>NA</v>
          </cell>
          <cell r="P126" t="str">
            <v>NA</v>
          </cell>
          <cell r="R126" t="str">
            <v>NA</v>
          </cell>
          <cell r="V126" t="str">
            <v>NA</v>
          </cell>
          <cell r="X126" t="str">
            <v>NA</v>
          </cell>
          <cell r="Z126" t="str">
            <v>NA</v>
          </cell>
          <cell r="AB126" t="str">
            <v>NA</v>
          </cell>
          <cell r="AD126" t="str">
            <v>NA</v>
          </cell>
          <cell r="AE126">
            <v>1</v>
          </cell>
        </row>
        <row r="127">
          <cell r="A127" t="str">
            <v>4-Amino-2,6-dinitrotoluene</v>
          </cell>
          <cell r="C127" t="str">
            <v>NA</v>
          </cell>
          <cell r="D127" t="str">
            <v>NA</v>
          </cell>
          <cell r="F127" t="str">
            <v>NA</v>
          </cell>
          <cell r="H127" t="str">
            <v>NA</v>
          </cell>
          <cell r="J127" t="str">
            <v>NA</v>
          </cell>
          <cell r="L127" t="str">
            <v>NA</v>
          </cell>
          <cell r="N127" t="str">
            <v>NA</v>
          </cell>
          <cell r="P127" t="str">
            <v>NA</v>
          </cell>
          <cell r="R127" t="str">
            <v>NA</v>
          </cell>
          <cell r="V127" t="str">
            <v>NA</v>
          </cell>
          <cell r="X127" t="str">
            <v>NA</v>
          </cell>
          <cell r="Z127" t="str">
            <v>NA</v>
          </cell>
          <cell r="AB127" t="str">
            <v>NA</v>
          </cell>
          <cell r="AD127" t="str">
            <v>NA</v>
          </cell>
          <cell r="AE127">
            <v>1</v>
          </cell>
        </row>
        <row r="128">
          <cell r="A128" t="str">
            <v>Cyclotetramethylenetetranitramine (HMX)</v>
          </cell>
          <cell r="C128">
            <v>2691410</v>
          </cell>
          <cell r="D128">
            <v>0.05</v>
          </cell>
          <cell r="E128" t="str">
            <v>I</v>
          </cell>
          <cell r="F128">
            <v>0.05</v>
          </cell>
          <cell r="H128" t="str">
            <v>NA</v>
          </cell>
          <cell r="J128" t="str">
            <v>NA</v>
          </cell>
          <cell r="L128" t="str">
            <v>NA</v>
          </cell>
          <cell r="N128" t="str">
            <v>NA</v>
          </cell>
          <cell r="P128" t="str">
            <v>NA</v>
          </cell>
          <cell r="R128" t="str">
            <v>NA</v>
          </cell>
          <cell r="V128" t="str">
            <v>NA</v>
          </cell>
          <cell r="X128" t="str">
            <v>NA</v>
          </cell>
          <cell r="Z128" t="str">
            <v>NA</v>
          </cell>
          <cell r="AB128" t="str">
            <v>NA</v>
          </cell>
          <cell r="AD128" t="str">
            <v>D</v>
          </cell>
          <cell r="AE128">
            <v>1</v>
          </cell>
        </row>
        <row r="129">
          <cell r="A129" t="str">
            <v>Cyclotrimethylenetrinitramine (RDX)</v>
          </cell>
          <cell r="C129">
            <v>121824</v>
          </cell>
          <cell r="D129">
            <v>0.003</v>
          </cell>
          <cell r="F129">
            <v>0.003</v>
          </cell>
          <cell r="H129" t="str">
            <v>NA</v>
          </cell>
          <cell r="J129" t="str">
            <v>NA</v>
          </cell>
          <cell r="L129" t="str">
            <v>NA</v>
          </cell>
          <cell r="N129" t="str">
            <v>NA</v>
          </cell>
          <cell r="P129" t="str">
            <v>NA</v>
          </cell>
          <cell r="R129" t="str">
            <v>NA</v>
          </cell>
          <cell r="V129">
            <v>0.1</v>
          </cell>
          <cell r="W129" t="str">
            <v>I</v>
          </cell>
          <cell r="X129">
            <v>0.1</v>
          </cell>
          <cell r="Z129" t="str">
            <v>NA</v>
          </cell>
          <cell r="AB129" t="str">
            <v>NA</v>
          </cell>
          <cell r="AD129" t="str">
            <v>C</v>
          </cell>
          <cell r="AE129">
            <v>1</v>
          </cell>
        </row>
        <row r="130">
          <cell r="A130" t="str">
            <v>Tetryl</v>
          </cell>
          <cell r="C130">
            <v>479458</v>
          </cell>
          <cell r="D130">
            <v>0.01</v>
          </cell>
          <cell r="E130" t="str">
            <v>H</v>
          </cell>
          <cell r="F130">
            <v>0.01</v>
          </cell>
          <cell r="H130" t="str">
            <v>NA</v>
          </cell>
          <cell r="J130" t="str">
            <v>NA</v>
          </cell>
          <cell r="L130" t="str">
            <v>NA</v>
          </cell>
          <cell r="N130" t="str">
            <v>NA</v>
          </cell>
          <cell r="P130" t="str">
            <v>NA</v>
          </cell>
          <cell r="R130" t="str">
            <v>NA</v>
          </cell>
          <cell r="V130" t="str">
            <v>NA</v>
          </cell>
          <cell r="X130" t="str">
            <v>NA</v>
          </cell>
          <cell r="Z130" t="str">
            <v>NA</v>
          </cell>
          <cell r="AB130" t="str">
            <v>NA</v>
          </cell>
          <cell r="AD130" t="str">
            <v>NA</v>
          </cell>
          <cell r="AE130">
            <v>1</v>
          </cell>
        </row>
        <row r="132">
          <cell r="A132" t="str">
            <v>Pesticides and PCBs</v>
          </cell>
        </row>
        <row r="133">
          <cell r="A133" t="str">
            <v>Aldrin</v>
          </cell>
          <cell r="C133">
            <v>309002</v>
          </cell>
          <cell r="D133">
            <v>3E-05</v>
          </cell>
          <cell r="E133" t="str">
            <v>I</v>
          </cell>
          <cell r="F133">
            <v>3E-05</v>
          </cell>
          <cell r="H133" t="str">
            <v>NA</v>
          </cell>
          <cell r="J133" t="str">
            <v>NA</v>
          </cell>
          <cell r="L133">
            <v>3E-05</v>
          </cell>
          <cell r="M133" t="str">
            <v>H</v>
          </cell>
          <cell r="N133">
            <v>3E-05</v>
          </cell>
          <cell r="P133" t="str">
            <v>NA</v>
          </cell>
          <cell r="R133" t="str">
            <v>NA</v>
          </cell>
          <cell r="V133">
            <v>17</v>
          </cell>
          <cell r="W133" t="str">
            <v>I</v>
          </cell>
          <cell r="X133">
            <v>17</v>
          </cell>
          <cell r="Z133">
            <v>0.004857142857142857</v>
          </cell>
          <cell r="AA133" t="str">
            <v>I</v>
          </cell>
          <cell r="AB133">
            <v>17</v>
          </cell>
          <cell r="AC133" t="str">
            <v>I</v>
          </cell>
          <cell r="AD133" t="str">
            <v>B2</v>
          </cell>
          <cell r="AE133">
            <v>1</v>
          </cell>
        </row>
        <row r="134">
          <cell r="A134" t="str">
            <v>alpha BHC (alpha Hexachlorocyclohexane)</v>
          </cell>
          <cell r="C134">
            <v>319846</v>
          </cell>
          <cell r="D134" t="str">
            <v>NA</v>
          </cell>
          <cell r="F134" t="str">
            <v>NA</v>
          </cell>
          <cell r="H134" t="str">
            <v>NA</v>
          </cell>
          <cell r="J134" t="str">
            <v>NA</v>
          </cell>
          <cell r="L134" t="str">
            <v>NA</v>
          </cell>
          <cell r="N134" t="str">
            <v>NA</v>
          </cell>
          <cell r="P134" t="str">
            <v>NA</v>
          </cell>
          <cell r="R134" t="str">
            <v>NA</v>
          </cell>
          <cell r="V134">
            <v>6.3</v>
          </cell>
          <cell r="W134" t="str">
            <v>I</v>
          </cell>
          <cell r="X134">
            <v>6.3</v>
          </cell>
          <cell r="Z134">
            <v>0.0018</v>
          </cell>
          <cell r="AA134" t="str">
            <v>I</v>
          </cell>
          <cell r="AB134">
            <v>6.3</v>
          </cell>
          <cell r="AC134" t="str">
            <v>I</v>
          </cell>
          <cell r="AD134" t="str">
            <v>B2</v>
          </cell>
          <cell r="AE134">
            <v>1</v>
          </cell>
        </row>
        <row r="135">
          <cell r="A135" t="str">
            <v>alpha Endosulfan</v>
          </cell>
          <cell r="C135">
            <v>115297</v>
          </cell>
          <cell r="D135">
            <v>0.006</v>
          </cell>
          <cell r="E135" t="str">
            <v>I</v>
          </cell>
          <cell r="F135">
            <v>0.006</v>
          </cell>
          <cell r="H135" t="str">
            <v>NA</v>
          </cell>
          <cell r="J135" t="str">
            <v>NA</v>
          </cell>
          <cell r="L135">
            <v>0.006</v>
          </cell>
          <cell r="M135" t="str">
            <v>H</v>
          </cell>
          <cell r="N135">
            <v>0.006</v>
          </cell>
          <cell r="P135" t="str">
            <v>NA</v>
          </cell>
          <cell r="R135" t="str">
            <v>NA</v>
          </cell>
          <cell r="V135" t="str">
            <v>NA</v>
          </cell>
          <cell r="X135" t="str">
            <v>NA</v>
          </cell>
          <cell r="Z135" t="str">
            <v>NA</v>
          </cell>
          <cell r="AB135" t="str">
            <v>NA</v>
          </cell>
          <cell r="AD135" t="str">
            <v>NA</v>
          </cell>
          <cell r="AE135">
            <v>1</v>
          </cell>
        </row>
        <row r="136">
          <cell r="A136" t="str">
            <v>alpha-Chlordane</v>
          </cell>
          <cell r="C136">
            <v>57749</v>
          </cell>
          <cell r="D136">
            <v>0.0005</v>
          </cell>
          <cell r="E136" t="str">
            <v>I</v>
          </cell>
          <cell r="F136">
            <v>0.0005</v>
          </cell>
          <cell r="H136">
            <v>0.0007</v>
          </cell>
          <cell r="I136" t="str">
            <v>I</v>
          </cell>
          <cell r="J136">
            <v>0.0002</v>
          </cell>
          <cell r="K136" t="str">
            <v>I</v>
          </cell>
          <cell r="L136" t="str">
            <v>NA</v>
          </cell>
          <cell r="N136" t="str">
            <v>NA</v>
          </cell>
          <cell r="P136" t="str">
            <v>NA</v>
          </cell>
          <cell r="R136" t="str">
            <v>NA</v>
          </cell>
          <cell r="V136">
            <v>0.35</v>
          </cell>
          <cell r="W136" t="str">
            <v>I</v>
          </cell>
          <cell r="X136">
            <v>0.35</v>
          </cell>
          <cell r="Z136">
            <v>0.0001</v>
          </cell>
          <cell r="AA136" t="str">
            <v>I</v>
          </cell>
          <cell r="AB136">
            <v>0.35</v>
          </cell>
          <cell r="AC136" t="str">
            <v>I</v>
          </cell>
          <cell r="AD136" t="str">
            <v>B2</v>
          </cell>
          <cell r="AE136">
            <v>0.8</v>
          </cell>
          <cell r="AF136" t="str">
            <v>R</v>
          </cell>
        </row>
        <row r="137">
          <cell r="A137" t="str">
            <v>beta BHC (beta Hexachlorocyclohexane)</v>
          </cell>
          <cell r="C137">
            <v>319857</v>
          </cell>
          <cell r="D137" t="str">
            <v>NA</v>
          </cell>
          <cell r="F137" t="str">
            <v>NA</v>
          </cell>
          <cell r="H137" t="str">
            <v>NA</v>
          </cell>
          <cell r="J137" t="str">
            <v>NA</v>
          </cell>
          <cell r="L137" t="str">
            <v>NA</v>
          </cell>
          <cell r="N137" t="str">
            <v>NA</v>
          </cell>
          <cell r="P137" t="str">
            <v>NA</v>
          </cell>
          <cell r="R137" t="str">
            <v>NA</v>
          </cell>
          <cell r="V137">
            <v>1.8</v>
          </cell>
          <cell r="W137" t="str">
            <v>I</v>
          </cell>
          <cell r="X137">
            <v>1.8</v>
          </cell>
          <cell r="Z137">
            <v>0.0005142857142857142</v>
          </cell>
          <cell r="AA137" t="str">
            <v>I</v>
          </cell>
          <cell r="AB137">
            <v>1.8</v>
          </cell>
          <cell r="AC137" t="str">
            <v>I</v>
          </cell>
          <cell r="AD137" t="str">
            <v>C</v>
          </cell>
          <cell r="AE137">
            <v>1</v>
          </cell>
        </row>
        <row r="138">
          <cell r="A138" t="str">
            <v>beta Endosulfan</v>
          </cell>
          <cell r="C138">
            <v>115297</v>
          </cell>
          <cell r="D138">
            <v>0.006</v>
          </cell>
          <cell r="E138" t="str">
            <v>I</v>
          </cell>
          <cell r="F138">
            <v>0.006</v>
          </cell>
          <cell r="H138" t="str">
            <v>NA</v>
          </cell>
          <cell r="J138" t="str">
            <v>NA</v>
          </cell>
          <cell r="L138">
            <v>0.006</v>
          </cell>
          <cell r="M138" t="str">
            <v>H</v>
          </cell>
          <cell r="N138">
            <v>0.006</v>
          </cell>
          <cell r="P138" t="str">
            <v>NA</v>
          </cell>
          <cell r="R138" t="str">
            <v>NA</v>
          </cell>
          <cell r="V138" t="str">
            <v>NA</v>
          </cell>
          <cell r="X138" t="str">
            <v>NA</v>
          </cell>
          <cell r="Z138" t="str">
            <v>NA</v>
          </cell>
          <cell r="AB138" t="str">
            <v>NA</v>
          </cell>
          <cell r="AD138" t="str">
            <v>NA</v>
          </cell>
          <cell r="AE138">
            <v>1</v>
          </cell>
        </row>
        <row r="139">
          <cell r="A139" t="str">
            <v>delta BHC (delta Hexachlorocyclohexane)</v>
          </cell>
          <cell r="C139">
            <v>319868</v>
          </cell>
          <cell r="D139" t="str">
            <v>NA</v>
          </cell>
          <cell r="F139" t="str">
            <v>NA</v>
          </cell>
          <cell r="H139" t="str">
            <v>NA</v>
          </cell>
          <cell r="J139" t="str">
            <v>NA</v>
          </cell>
          <cell r="L139" t="str">
            <v>NA</v>
          </cell>
          <cell r="N139" t="str">
            <v>NA</v>
          </cell>
          <cell r="P139" t="str">
            <v>NA</v>
          </cell>
          <cell r="R139" t="str">
            <v>NA</v>
          </cell>
          <cell r="V139" t="str">
            <v>NA</v>
          </cell>
          <cell r="X139" t="str">
            <v>NA</v>
          </cell>
          <cell r="Z139" t="str">
            <v>NA</v>
          </cell>
          <cell r="AB139" t="str">
            <v>NA</v>
          </cell>
          <cell r="AD139" t="str">
            <v>D</v>
          </cell>
          <cell r="AE139">
            <v>1</v>
          </cell>
        </row>
        <row r="140">
          <cell r="A140" t="str">
            <v>Dieldrin</v>
          </cell>
          <cell r="C140">
            <v>60571</v>
          </cell>
          <cell r="D140">
            <v>5E-05</v>
          </cell>
          <cell r="E140" t="str">
            <v>I</v>
          </cell>
          <cell r="F140">
            <v>5E-05</v>
          </cell>
          <cell r="H140" t="str">
            <v>NA</v>
          </cell>
          <cell r="J140" t="str">
            <v>NA</v>
          </cell>
          <cell r="L140">
            <v>5E-05</v>
          </cell>
          <cell r="M140" t="str">
            <v>H</v>
          </cell>
          <cell r="N140">
            <v>5E-05</v>
          </cell>
          <cell r="P140" t="str">
            <v>NA</v>
          </cell>
          <cell r="R140" t="str">
            <v>NA</v>
          </cell>
          <cell r="V140">
            <v>16</v>
          </cell>
          <cell r="W140" t="str">
            <v>I</v>
          </cell>
          <cell r="X140">
            <v>16</v>
          </cell>
          <cell r="Z140">
            <v>0.004571428571428571</v>
          </cell>
          <cell r="AA140" t="str">
            <v>I</v>
          </cell>
          <cell r="AB140">
            <v>16</v>
          </cell>
          <cell r="AC140" t="str">
            <v>I</v>
          </cell>
          <cell r="AD140" t="str">
            <v>B2</v>
          </cell>
          <cell r="AE140">
            <v>1</v>
          </cell>
        </row>
        <row r="141">
          <cell r="A141" t="str">
            <v>Endosulfan sulfate</v>
          </cell>
          <cell r="C141">
            <v>1031078</v>
          </cell>
          <cell r="D141" t="str">
            <v>NA</v>
          </cell>
          <cell r="F141" t="str">
            <v>NA</v>
          </cell>
          <cell r="H141" t="str">
            <v>NA</v>
          </cell>
          <cell r="J141" t="str">
            <v>NA</v>
          </cell>
          <cell r="L141" t="str">
            <v>NA</v>
          </cell>
          <cell r="N141" t="str">
            <v>NA</v>
          </cell>
          <cell r="P141" t="str">
            <v>NA</v>
          </cell>
          <cell r="R141" t="str">
            <v>NA</v>
          </cell>
          <cell r="V141" t="str">
            <v>NA</v>
          </cell>
          <cell r="X141" t="str">
            <v>NA</v>
          </cell>
          <cell r="Z141" t="str">
            <v>NA</v>
          </cell>
          <cell r="AB141" t="str">
            <v>NA</v>
          </cell>
          <cell r="AD141" t="str">
            <v>NA</v>
          </cell>
          <cell r="AE141">
            <v>1</v>
          </cell>
        </row>
        <row r="142">
          <cell r="A142" t="str">
            <v>Endrin</v>
          </cell>
          <cell r="C142">
            <v>72208</v>
          </cell>
          <cell r="D142">
            <v>0.0003</v>
          </cell>
          <cell r="E142" t="str">
            <v>I</v>
          </cell>
          <cell r="F142">
            <v>0.0003</v>
          </cell>
          <cell r="H142" t="str">
            <v>NA</v>
          </cell>
          <cell r="J142" t="str">
            <v>NA</v>
          </cell>
          <cell r="L142">
            <v>0.0003</v>
          </cell>
          <cell r="M142" t="str">
            <v>H</v>
          </cell>
          <cell r="N142">
            <v>0.0003</v>
          </cell>
          <cell r="P142" t="str">
            <v>NA</v>
          </cell>
          <cell r="R142" t="str">
            <v>NA</v>
          </cell>
          <cell r="V142" t="str">
            <v>NA</v>
          </cell>
          <cell r="X142" t="str">
            <v>NA</v>
          </cell>
          <cell r="Z142" t="str">
            <v>NA</v>
          </cell>
          <cell r="AB142" t="str">
            <v>NA</v>
          </cell>
          <cell r="AD142" t="str">
            <v>D</v>
          </cell>
          <cell r="AE142">
            <v>1</v>
          </cell>
        </row>
        <row r="143">
          <cell r="A143" t="str">
            <v>Endrin aldehyde</v>
          </cell>
          <cell r="C143">
            <v>7421934</v>
          </cell>
          <cell r="D143" t="str">
            <v>NA</v>
          </cell>
          <cell r="F143" t="str">
            <v>NA</v>
          </cell>
          <cell r="H143" t="str">
            <v>NA</v>
          </cell>
          <cell r="J143" t="str">
            <v>NA</v>
          </cell>
          <cell r="L143" t="str">
            <v>NA</v>
          </cell>
          <cell r="N143" t="str">
            <v>NA</v>
          </cell>
          <cell r="P143" t="str">
            <v>NA</v>
          </cell>
          <cell r="R143" t="str">
            <v>NA</v>
          </cell>
          <cell r="V143" t="str">
            <v>NA</v>
          </cell>
          <cell r="X143" t="str">
            <v>NA</v>
          </cell>
          <cell r="Z143" t="str">
            <v>NA</v>
          </cell>
          <cell r="AB143" t="str">
            <v>NA</v>
          </cell>
          <cell r="AD143" t="str">
            <v>NA</v>
          </cell>
          <cell r="AE143">
            <v>1</v>
          </cell>
        </row>
        <row r="144">
          <cell r="A144" t="str">
            <v>gamma BHC (Lindane)</v>
          </cell>
          <cell r="C144">
            <v>58899</v>
          </cell>
          <cell r="D144">
            <v>0.0003</v>
          </cell>
          <cell r="E144" t="str">
            <v>I</v>
          </cell>
          <cell r="F144">
            <v>0.0003</v>
          </cell>
          <cell r="H144" t="str">
            <v>NA</v>
          </cell>
          <cell r="J144" t="str">
            <v>NA</v>
          </cell>
          <cell r="L144">
            <v>0.003</v>
          </cell>
          <cell r="M144" t="str">
            <v>H</v>
          </cell>
          <cell r="N144">
            <v>0.003</v>
          </cell>
          <cell r="P144" t="str">
            <v>NA</v>
          </cell>
          <cell r="R144" t="str">
            <v>NA</v>
          </cell>
          <cell r="V144">
            <v>1.3</v>
          </cell>
          <cell r="W144" t="str">
            <v>H</v>
          </cell>
          <cell r="X144">
            <v>1.3</v>
          </cell>
          <cell r="Z144" t="str">
            <v>NA</v>
          </cell>
          <cell r="AB144" t="str">
            <v>NA</v>
          </cell>
          <cell r="AD144" t="str">
            <v>B2-C</v>
          </cell>
          <cell r="AE144">
            <v>1</v>
          </cell>
        </row>
        <row r="145">
          <cell r="A145" t="str">
            <v>gamma-Chlordane</v>
          </cell>
          <cell r="C145">
            <v>57749</v>
          </cell>
          <cell r="D145">
            <v>0.0005</v>
          </cell>
          <cell r="E145" t="str">
            <v>I</v>
          </cell>
          <cell r="F145">
            <v>0.0005</v>
          </cell>
          <cell r="H145">
            <v>0.0007</v>
          </cell>
          <cell r="I145" t="str">
            <v>I</v>
          </cell>
          <cell r="J145">
            <v>0.0002</v>
          </cell>
          <cell r="K145" t="str">
            <v>I</v>
          </cell>
          <cell r="L145" t="str">
            <v>NA</v>
          </cell>
          <cell r="N145" t="str">
            <v>NA</v>
          </cell>
          <cell r="P145" t="str">
            <v>NA</v>
          </cell>
          <cell r="R145" t="str">
            <v>NA</v>
          </cell>
          <cell r="V145">
            <v>0.35</v>
          </cell>
          <cell r="W145" t="str">
            <v>I</v>
          </cell>
          <cell r="X145">
            <v>0.35</v>
          </cell>
          <cell r="Z145">
            <v>0.0001</v>
          </cell>
          <cell r="AA145" t="str">
            <v>I</v>
          </cell>
          <cell r="AB145">
            <v>0.35</v>
          </cell>
          <cell r="AC145" t="str">
            <v>I</v>
          </cell>
          <cell r="AD145" t="str">
            <v>B2</v>
          </cell>
          <cell r="AE145">
            <v>1</v>
          </cell>
        </row>
        <row r="146">
          <cell r="A146" t="str">
            <v>Heptachlor</v>
          </cell>
          <cell r="C146">
            <v>76448</v>
          </cell>
          <cell r="D146">
            <v>0.0005</v>
          </cell>
          <cell r="E146" t="str">
            <v>I</v>
          </cell>
          <cell r="F146">
            <v>0.0005</v>
          </cell>
          <cell r="H146" t="str">
            <v>NA</v>
          </cell>
          <cell r="J146" t="str">
            <v>NA</v>
          </cell>
          <cell r="L146">
            <v>0.0005</v>
          </cell>
          <cell r="M146" t="str">
            <v>H</v>
          </cell>
          <cell r="N146">
            <v>0.0005</v>
          </cell>
          <cell r="P146" t="str">
            <v>NA</v>
          </cell>
          <cell r="R146" t="str">
            <v>NA</v>
          </cell>
          <cell r="V146">
            <v>4.5</v>
          </cell>
          <cell r="W146" t="str">
            <v>I</v>
          </cell>
          <cell r="X146">
            <v>4.5</v>
          </cell>
          <cell r="Z146">
            <v>0.0012857142857142859</v>
          </cell>
          <cell r="AA146" t="str">
            <v>I</v>
          </cell>
          <cell r="AB146">
            <v>4.5</v>
          </cell>
          <cell r="AC146" t="str">
            <v>I</v>
          </cell>
          <cell r="AD146" t="str">
            <v>B2</v>
          </cell>
          <cell r="AE146">
            <v>1</v>
          </cell>
        </row>
        <row r="147">
          <cell r="A147" t="str">
            <v>Heptachlor epoxide</v>
          </cell>
          <cell r="C147">
            <v>1024573</v>
          </cell>
          <cell r="D147">
            <v>1.3E-05</v>
          </cell>
          <cell r="E147" t="str">
            <v>I</v>
          </cell>
          <cell r="F147">
            <v>1.3E-05</v>
          </cell>
          <cell r="H147" t="str">
            <v>NA</v>
          </cell>
          <cell r="J147" t="str">
            <v>NA</v>
          </cell>
          <cell r="L147">
            <v>1.3E-05</v>
          </cell>
          <cell r="M147" t="str">
            <v>H</v>
          </cell>
          <cell r="N147">
            <v>1.3E-05</v>
          </cell>
          <cell r="P147" t="str">
            <v>NA</v>
          </cell>
          <cell r="R147" t="str">
            <v>NA</v>
          </cell>
          <cell r="V147">
            <v>9.1</v>
          </cell>
          <cell r="W147" t="str">
            <v>I</v>
          </cell>
          <cell r="X147">
            <v>9.1</v>
          </cell>
          <cell r="Z147">
            <v>0.0026</v>
          </cell>
          <cell r="AA147" t="str">
            <v>I</v>
          </cell>
          <cell r="AB147">
            <v>9.1</v>
          </cell>
          <cell r="AC147" t="str">
            <v>I</v>
          </cell>
          <cell r="AD147" t="str">
            <v>B2</v>
          </cell>
          <cell r="AE147">
            <v>1</v>
          </cell>
        </row>
        <row r="148">
          <cell r="A148" t="str">
            <v>Methoxychlor</v>
          </cell>
          <cell r="C148">
            <v>72435</v>
          </cell>
          <cell r="D148">
            <v>0.005</v>
          </cell>
          <cell r="E148" t="str">
            <v>I</v>
          </cell>
          <cell r="F148">
            <v>0.005</v>
          </cell>
          <cell r="H148" t="str">
            <v>NA</v>
          </cell>
          <cell r="J148" t="str">
            <v>NA</v>
          </cell>
          <cell r="L148">
            <v>0.005</v>
          </cell>
          <cell r="M148" t="str">
            <v>H</v>
          </cell>
          <cell r="N148">
            <v>0.005</v>
          </cell>
          <cell r="P148" t="str">
            <v>NA</v>
          </cell>
          <cell r="R148" t="str">
            <v>NA</v>
          </cell>
          <cell r="V148" t="str">
            <v>NA</v>
          </cell>
          <cell r="X148" t="str">
            <v>NA</v>
          </cell>
          <cell r="Z148" t="str">
            <v>NA</v>
          </cell>
          <cell r="AB148" t="str">
            <v>NA</v>
          </cell>
          <cell r="AD148" t="str">
            <v>D</v>
          </cell>
          <cell r="AE148">
            <v>1</v>
          </cell>
        </row>
        <row r="149">
          <cell r="A149" t="str">
            <v>p,p'-DDD</v>
          </cell>
          <cell r="C149">
            <v>72548</v>
          </cell>
          <cell r="D149" t="str">
            <v>NA</v>
          </cell>
          <cell r="F149" t="str">
            <v>NA</v>
          </cell>
          <cell r="H149" t="str">
            <v>NA</v>
          </cell>
          <cell r="J149" t="str">
            <v>NA</v>
          </cell>
          <cell r="L149" t="str">
            <v>NA</v>
          </cell>
          <cell r="N149" t="str">
            <v>NA</v>
          </cell>
          <cell r="P149" t="str">
            <v>NA</v>
          </cell>
          <cell r="R149" t="str">
            <v>NA</v>
          </cell>
          <cell r="V149">
            <v>0.24</v>
          </cell>
          <cell r="W149" t="str">
            <v>I</v>
          </cell>
          <cell r="X149">
            <v>0.24</v>
          </cell>
          <cell r="Z149" t="str">
            <v>NA</v>
          </cell>
          <cell r="AB149" t="str">
            <v>NA</v>
          </cell>
          <cell r="AD149" t="str">
            <v>B2</v>
          </cell>
          <cell r="AE149">
            <v>1</v>
          </cell>
        </row>
        <row r="150">
          <cell r="A150" t="str">
            <v>p,p'-DDE</v>
          </cell>
          <cell r="C150">
            <v>72559</v>
          </cell>
          <cell r="D150" t="str">
            <v>NA</v>
          </cell>
          <cell r="F150" t="str">
            <v>NA</v>
          </cell>
          <cell r="H150" t="str">
            <v>NA</v>
          </cell>
          <cell r="J150" t="str">
            <v>NA</v>
          </cell>
          <cell r="L150" t="str">
            <v>NA</v>
          </cell>
          <cell r="N150" t="str">
            <v>NA</v>
          </cell>
          <cell r="P150" t="str">
            <v>NA</v>
          </cell>
          <cell r="R150" t="str">
            <v>NA</v>
          </cell>
          <cell r="V150">
            <v>0.34</v>
          </cell>
          <cell r="W150" t="str">
            <v>I</v>
          </cell>
          <cell r="X150">
            <v>0.34</v>
          </cell>
          <cell r="Z150" t="str">
            <v>NA</v>
          </cell>
          <cell r="AB150" t="str">
            <v>NA</v>
          </cell>
          <cell r="AD150" t="str">
            <v>B2</v>
          </cell>
          <cell r="AE150">
            <v>1</v>
          </cell>
        </row>
        <row r="151">
          <cell r="A151" t="str">
            <v>p,p'-DDT</v>
          </cell>
          <cell r="C151">
            <v>50293</v>
          </cell>
          <cell r="D151">
            <v>0.0005</v>
          </cell>
          <cell r="E151" t="str">
            <v>I</v>
          </cell>
          <cell r="F151">
            <v>0.0005</v>
          </cell>
          <cell r="H151" t="str">
            <v>NA</v>
          </cell>
          <cell r="J151" t="str">
            <v>NA</v>
          </cell>
          <cell r="L151">
            <v>0.0005</v>
          </cell>
          <cell r="M151" t="str">
            <v>H</v>
          </cell>
          <cell r="N151">
            <v>0.0005</v>
          </cell>
          <cell r="P151" t="str">
            <v>NA</v>
          </cell>
          <cell r="R151" t="str">
            <v>NA</v>
          </cell>
          <cell r="V151">
            <v>0.34</v>
          </cell>
          <cell r="W151" t="str">
            <v>I</v>
          </cell>
          <cell r="X151">
            <v>0.34</v>
          </cell>
          <cell r="Z151">
            <v>9.714285714285715E-05</v>
          </cell>
          <cell r="AA151" t="str">
            <v>I</v>
          </cell>
          <cell r="AB151">
            <v>0.34</v>
          </cell>
          <cell r="AC151" t="str">
            <v>I</v>
          </cell>
          <cell r="AD151" t="str">
            <v>B2</v>
          </cell>
          <cell r="AE151">
            <v>0.8</v>
          </cell>
          <cell r="AF151" t="str">
            <v>R</v>
          </cell>
        </row>
        <row r="152">
          <cell r="A152" t="str">
            <v>PCB-1260 (Aroclor 1260)</v>
          </cell>
          <cell r="C152">
            <v>11096825</v>
          </cell>
          <cell r="D152">
            <v>2E-05</v>
          </cell>
          <cell r="E152" t="str">
            <v>h</v>
          </cell>
          <cell r="F152">
            <v>2E-05</v>
          </cell>
          <cell r="H152" t="str">
            <v>NA</v>
          </cell>
          <cell r="J152" t="str">
            <v>NA</v>
          </cell>
          <cell r="L152">
            <v>5E-05</v>
          </cell>
          <cell r="M152" t="str">
            <v>h</v>
          </cell>
          <cell r="N152">
            <v>5E-05</v>
          </cell>
          <cell r="P152" t="str">
            <v>NA</v>
          </cell>
          <cell r="R152" t="str">
            <v>NA</v>
          </cell>
          <cell r="V152">
            <v>2</v>
          </cell>
          <cell r="W152" t="str">
            <v>I</v>
          </cell>
          <cell r="X152">
            <v>2</v>
          </cell>
          <cell r="Z152">
            <v>0.0005714285714285714</v>
          </cell>
          <cell r="AA152" t="str">
            <v>I</v>
          </cell>
          <cell r="AB152">
            <v>2</v>
          </cell>
          <cell r="AC152" t="str">
            <v>I</v>
          </cell>
          <cell r="AD152" t="str">
            <v>B2</v>
          </cell>
          <cell r="AE152">
            <v>0.81</v>
          </cell>
          <cell r="AF152" t="str">
            <v>R</v>
          </cell>
        </row>
        <row r="153">
          <cell r="A153" t="str">
            <v>Monochlorobiphenyls (Total)</v>
          </cell>
          <cell r="C153" t="str">
            <v>NA</v>
          </cell>
          <cell r="D153">
            <v>2E-05</v>
          </cell>
          <cell r="E153" t="str">
            <v>h</v>
          </cell>
          <cell r="F153">
            <v>2E-05</v>
          </cell>
          <cell r="H153" t="str">
            <v>NA</v>
          </cell>
          <cell r="J153" t="str">
            <v>NA</v>
          </cell>
          <cell r="L153">
            <v>5E-05</v>
          </cell>
          <cell r="M153" t="str">
            <v>h</v>
          </cell>
          <cell r="N153">
            <v>5E-05</v>
          </cell>
          <cell r="P153" t="str">
            <v>NA</v>
          </cell>
          <cell r="R153" t="str">
            <v>NA</v>
          </cell>
          <cell r="V153">
            <v>2</v>
          </cell>
          <cell r="W153" t="str">
            <v>I</v>
          </cell>
          <cell r="X153">
            <v>2</v>
          </cell>
          <cell r="Z153">
            <v>0.0001</v>
          </cell>
          <cell r="AA153" t="str">
            <v>I</v>
          </cell>
          <cell r="AD153" t="str">
            <v>B2</v>
          </cell>
          <cell r="AE153">
            <v>0.81</v>
          </cell>
          <cell r="AF153" t="str">
            <v>R</v>
          </cell>
        </row>
        <row r="154">
          <cell r="A154" t="str">
            <v>Dichlorobiphenyls (Total)</v>
          </cell>
          <cell r="C154" t="str">
            <v>NA</v>
          </cell>
          <cell r="D154">
            <v>2E-05</v>
          </cell>
          <cell r="E154" t="str">
            <v>h</v>
          </cell>
          <cell r="F154">
            <v>2E-05</v>
          </cell>
          <cell r="H154" t="str">
            <v>NA</v>
          </cell>
          <cell r="J154" t="str">
            <v>NA</v>
          </cell>
          <cell r="L154">
            <v>5E-05</v>
          </cell>
          <cell r="M154" t="str">
            <v>h</v>
          </cell>
          <cell r="N154">
            <v>5E-05</v>
          </cell>
          <cell r="P154" t="str">
            <v>NA</v>
          </cell>
          <cell r="R154" t="str">
            <v>NA</v>
          </cell>
          <cell r="V154">
            <v>2</v>
          </cell>
          <cell r="W154" t="str">
            <v>I</v>
          </cell>
          <cell r="X154">
            <v>2</v>
          </cell>
          <cell r="Z154">
            <v>0.0001</v>
          </cell>
          <cell r="AA154" t="str">
            <v>I</v>
          </cell>
          <cell r="AD154" t="str">
            <v>B2</v>
          </cell>
          <cell r="AE154">
            <v>0.81</v>
          </cell>
          <cell r="AF154" t="str">
            <v>R</v>
          </cell>
        </row>
        <row r="155">
          <cell r="A155" t="str">
            <v>Trichlorobiphenyls (Total)</v>
          </cell>
          <cell r="C155" t="str">
            <v>NA</v>
          </cell>
          <cell r="D155">
            <v>2E-05</v>
          </cell>
          <cell r="E155" t="str">
            <v>h</v>
          </cell>
          <cell r="F155">
            <v>2E-05</v>
          </cell>
          <cell r="H155" t="str">
            <v>NA</v>
          </cell>
          <cell r="J155" t="str">
            <v>NA</v>
          </cell>
          <cell r="L155">
            <v>5E-05</v>
          </cell>
          <cell r="M155" t="str">
            <v>h</v>
          </cell>
          <cell r="N155">
            <v>5E-05</v>
          </cell>
          <cell r="P155" t="str">
            <v>NA</v>
          </cell>
          <cell r="R155" t="str">
            <v>NA</v>
          </cell>
          <cell r="V155">
            <v>2</v>
          </cell>
          <cell r="W155" t="str">
            <v>I</v>
          </cell>
          <cell r="X155">
            <v>2</v>
          </cell>
          <cell r="Z155">
            <v>0.0001</v>
          </cell>
          <cell r="AA155" t="str">
            <v>I</v>
          </cell>
          <cell r="AD155" t="str">
            <v>B2</v>
          </cell>
          <cell r="AE155">
            <v>0.81</v>
          </cell>
          <cell r="AF155" t="str">
            <v>R</v>
          </cell>
        </row>
        <row r="156">
          <cell r="A156" t="str">
            <v>Tetrachlorobiphenyls (Total)</v>
          </cell>
          <cell r="C156" t="str">
            <v>NA</v>
          </cell>
          <cell r="D156">
            <v>2E-05</v>
          </cell>
          <cell r="E156" t="str">
            <v>h</v>
          </cell>
          <cell r="F156">
            <v>2E-05</v>
          </cell>
          <cell r="H156" t="str">
            <v>NA</v>
          </cell>
          <cell r="J156" t="str">
            <v>NA</v>
          </cell>
          <cell r="L156">
            <v>5E-05</v>
          </cell>
          <cell r="M156" t="str">
            <v>h</v>
          </cell>
          <cell r="N156">
            <v>5E-05</v>
          </cell>
          <cell r="P156" t="str">
            <v>NA</v>
          </cell>
          <cell r="R156" t="str">
            <v>NA</v>
          </cell>
          <cell r="V156">
            <v>2</v>
          </cell>
          <cell r="W156" t="str">
            <v>I</v>
          </cell>
          <cell r="X156">
            <v>2</v>
          </cell>
          <cell r="Z156">
            <v>0.0001</v>
          </cell>
          <cell r="AA156" t="str">
            <v>I</v>
          </cell>
          <cell r="AD156" t="str">
            <v>B2</v>
          </cell>
          <cell r="AE156">
            <v>0.81</v>
          </cell>
          <cell r="AF156" t="str">
            <v>R</v>
          </cell>
        </row>
        <row r="157">
          <cell r="A157" t="str">
            <v>Pentachlorobiphenyls (Total)</v>
          </cell>
          <cell r="C157" t="str">
            <v>NA</v>
          </cell>
          <cell r="D157">
            <v>2E-05</v>
          </cell>
          <cell r="E157" t="str">
            <v>h</v>
          </cell>
          <cell r="F157">
            <v>2E-05</v>
          </cell>
          <cell r="H157" t="str">
            <v>NA</v>
          </cell>
          <cell r="J157" t="str">
            <v>NA</v>
          </cell>
          <cell r="L157">
            <v>5E-05</v>
          </cell>
          <cell r="M157" t="str">
            <v>h</v>
          </cell>
          <cell r="N157">
            <v>5E-05</v>
          </cell>
          <cell r="P157" t="str">
            <v>NA</v>
          </cell>
          <cell r="R157" t="str">
            <v>NA</v>
          </cell>
          <cell r="V157">
            <v>2</v>
          </cell>
          <cell r="W157" t="str">
            <v>I</v>
          </cell>
          <cell r="X157">
            <v>2</v>
          </cell>
          <cell r="Z157">
            <v>0.0001</v>
          </cell>
          <cell r="AA157" t="str">
            <v>I</v>
          </cell>
          <cell r="AD157" t="str">
            <v>B2</v>
          </cell>
          <cell r="AE157">
            <v>0.81</v>
          </cell>
          <cell r="AF157" t="str">
            <v>R</v>
          </cell>
        </row>
        <row r="158">
          <cell r="A158" t="str">
            <v>Hexachlorobiphenyls (Total)</v>
          </cell>
          <cell r="C158" t="str">
            <v>NA</v>
          </cell>
          <cell r="D158">
            <v>2E-05</v>
          </cell>
          <cell r="E158" t="str">
            <v>h</v>
          </cell>
          <cell r="F158">
            <v>2E-05</v>
          </cell>
          <cell r="H158" t="str">
            <v>NA</v>
          </cell>
          <cell r="J158" t="str">
            <v>NA</v>
          </cell>
          <cell r="L158">
            <v>5E-05</v>
          </cell>
          <cell r="M158" t="str">
            <v>h</v>
          </cell>
          <cell r="N158">
            <v>5E-05</v>
          </cell>
          <cell r="P158" t="str">
            <v>NA</v>
          </cell>
          <cell r="R158" t="str">
            <v>NA</v>
          </cell>
          <cell r="V158">
            <v>2</v>
          </cell>
          <cell r="W158" t="str">
            <v>I</v>
          </cell>
          <cell r="X158">
            <v>2</v>
          </cell>
          <cell r="Z158">
            <v>0.0001</v>
          </cell>
          <cell r="AA158" t="str">
            <v>I</v>
          </cell>
          <cell r="AD158" t="str">
            <v>B2</v>
          </cell>
          <cell r="AE158">
            <v>0.81</v>
          </cell>
          <cell r="AF158" t="str">
            <v>R</v>
          </cell>
        </row>
        <row r="159">
          <cell r="A159" t="str">
            <v>Heptachlorobiphenyls (Total)</v>
          </cell>
          <cell r="C159" t="str">
            <v>NA</v>
          </cell>
          <cell r="D159">
            <v>2E-05</v>
          </cell>
          <cell r="E159" t="str">
            <v>h</v>
          </cell>
          <cell r="F159">
            <v>2E-05</v>
          </cell>
          <cell r="H159" t="str">
            <v>NA</v>
          </cell>
          <cell r="J159" t="str">
            <v>NA</v>
          </cell>
          <cell r="L159">
            <v>5E-05</v>
          </cell>
          <cell r="M159" t="str">
            <v>h</v>
          </cell>
          <cell r="N159">
            <v>5E-05</v>
          </cell>
          <cell r="P159" t="str">
            <v>NA</v>
          </cell>
          <cell r="R159" t="str">
            <v>NA</v>
          </cell>
          <cell r="V159">
            <v>2</v>
          </cell>
          <cell r="W159" t="str">
            <v>I</v>
          </cell>
          <cell r="X159">
            <v>2</v>
          </cell>
          <cell r="Z159">
            <v>0.0001</v>
          </cell>
          <cell r="AA159" t="str">
            <v>I</v>
          </cell>
          <cell r="AD159" t="str">
            <v>B2</v>
          </cell>
          <cell r="AE159">
            <v>0.81</v>
          </cell>
          <cell r="AF159" t="str">
            <v>R</v>
          </cell>
        </row>
        <row r="160">
          <cell r="A160" t="str">
            <v>Octachlorobiphenyls (Total)</v>
          </cell>
          <cell r="C160" t="str">
            <v>NA</v>
          </cell>
          <cell r="D160">
            <v>2E-05</v>
          </cell>
          <cell r="E160" t="str">
            <v>h</v>
          </cell>
          <cell r="F160">
            <v>2E-05</v>
          </cell>
          <cell r="H160" t="str">
            <v>NA</v>
          </cell>
          <cell r="J160" t="str">
            <v>NA</v>
          </cell>
          <cell r="L160">
            <v>5E-05</v>
          </cell>
          <cell r="M160" t="str">
            <v>h</v>
          </cell>
          <cell r="N160">
            <v>5E-05</v>
          </cell>
          <cell r="P160" t="str">
            <v>NA</v>
          </cell>
          <cell r="R160" t="str">
            <v>NA</v>
          </cell>
          <cell r="V160">
            <v>2</v>
          </cell>
          <cell r="W160" t="str">
            <v>I</v>
          </cell>
          <cell r="X160">
            <v>2</v>
          </cell>
          <cell r="Z160">
            <v>0.0001</v>
          </cell>
          <cell r="AA160" t="str">
            <v>I</v>
          </cell>
          <cell r="AD160" t="str">
            <v>B2</v>
          </cell>
          <cell r="AE160">
            <v>0.81</v>
          </cell>
          <cell r="AF160" t="str">
            <v>R</v>
          </cell>
        </row>
        <row r="161">
          <cell r="A161" t="str">
            <v>Nonachlorobiphenyls (Total)</v>
          </cell>
          <cell r="C161" t="str">
            <v>NA</v>
          </cell>
          <cell r="D161">
            <v>2E-05</v>
          </cell>
          <cell r="E161" t="str">
            <v>h</v>
          </cell>
          <cell r="F161">
            <v>2E-05</v>
          </cell>
          <cell r="H161" t="str">
            <v>NA</v>
          </cell>
          <cell r="J161" t="str">
            <v>NA</v>
          </cell>
          <cell r="L161">
            <v>5E-05</v>
          </cell>
          <cell r="M161" t="str">
            <v>h</v>
          </cell>
          <cell r="N161">
            <v>5E-05</v>
          </cell>
          <cell r="P161" t="str">
            <v>NA</v>
          </cell>
          <cell r="R161" t="str">
            <v>NA</v>
          </cell>
          <cell r="V161">
            <v>2</v>
          </cell>
          <cell r="W161" t="str">
            <v>I</v>
          </cell>
          <cell r="X161">
            <v>2</v>
          </cell>
          <cell r="Z161">
            <v>0.0001</v>
          </cell>
          <cell r="AA161" t="str">
            <v>I</v>
          </cell>
          <cell r="AD161" t="str">
            <v>B2</v>
          </cell>
          <cell r="AE161">
            <v>0.81</v>
          </cell>
          <cell r="AF161" t="str">
            <v>R</v>
          </cell>
        </row>
        <row r="162">
          <cell r="A162" t="str">
            <v>Decachlorobiphenyl</v>
          </cell>
          <cell r="C162" t="str">
            <v>NA</v>
          </cell>
          <cell r="D162">
            <v>2E-05</v>
          </cell>
          <cell r="E162" t="str">
            <v>h</v>
          </cell>
          <cell r="F162">
            <v>2E-05</v>
          </cell>
          <cell r="H162" t="str">
            <v>NA</v>
          </cell>
          <cell r="J162" t="str">
            <v>NA</v>
          </cell>
          <cell r="L162">
            <v>5E-05</v>
          </cell>
          <cell r="M162" t="str">
            <v>h</v>
          </cell>
          <cell r="N162">
            <v>5E-05</v>
          </cell>
          <cell r="P162" t="str">
            <v>NA</v>
          </cell>
          <cell r="R162" t="str">
            <v>NA</v>
          </cell>
          <cell r="V162">
            <v>2</v>
          </cell>
          <cell r="W162" t="str">
            <v>I</v>
          </cell>
          <cell r="X162">
            <v>2</v>
          </cell>
          <cell r="Z162">
            <v>0.0001</v>
          </cell>
          <cell r="AA162" t="str">
            <v>I</v>
          </cell>
          <cell r="AD162" t="str">
            <v>B2</v>
          </cell>
          <cell r="AE162">
            <v>0.81</v>
          </cell>
          <cell r="AF162" t="str">
            <v>R</v>
          </cell>
        </row>
        <row r="163">
          <cell r="A163" t="str">
            <v>PCBs - Dioxin-Like</v>
          </cell>
          <cell r="C163" t="str">
            <v>NA</v>
          </cell>
          <cell r="D163" t="str">
            <v>NA</v>
          </cell>
          <cell r="F163" t="str">
            <v>NA</v>
          </cell>
          <cell r="H163" t="str">
            <v>NA</v>
          </cell>
          <cell r="J163" t="str">
            <v>NA</v>
          </cell>
          <cell r="L163" t="str">
            <v>NA</v>
          </cell>
          <cell r="N163" t="str">
            <v>NA</v>
          </cell>
          <cell r="P163" t="str">
            <v>NA</v>
          </cell>
          <cell r="V163">
            <v>150000</v>
          </cell>
          <cell r="W163" t="str">
            <v>(h)</v>
          </cell>
          <cell r="X163">
            <v>150000</v>
          </cell>
          <cell r="Z163">
            <v>32</v>
          </cell>
          <cell r="AA163" t="str">
            <v>(h)</v>
          </cell>
          <cell r="AD163" t="str">
            <v>B2</v>
          </cell>
          <cell r="AE163">
            <v>0.81</v>
          </cell>
          <cell r="AF163" t="str">
            <v>(i)</v>
          </cell>
        </row>
        <row r="164">
          <cell r="A164" t="str">
            <v>Polychlorinatedbiphenyls (PCBs)</v>
          </cell>
          <cell r="C164" t="str">
            <v>NA</v>
          </cell>
          <cell r="D164">
            <v>2E-05</v>
          </cell>
          <cell r="E164" t="str">
            <v>(d)</v>
          </cell>
          <cell r="F164">
            <v>2E-05</v>
          </cell>
          <cell r="H164" t="str">
            <v>NA</v>
          </cell>
          <cell r="J164" t="str">
            <v>NA</v>
          </cell>
          <cell r="L164">
            <v>5E-05</v>
          </cell>
          <cell r="M164" t="str">
            <v>(f)</v>
          </cell>
          <cell r="N164">
            <v>5E-05</v>
          </cell>
          <cell r="P164" t="str">
            <v>NA</v>
          </cell>
          <cell r="R164" t="str">
            <v>NA</v>
          </cell>
          <cell r="V164">
            <v>2</v>
          </cell>
          <cell r="W164" t="str">
            <v>I</v>
          </cell>
          <cell r="X164">
            <v>2</v>
          </cell>
          <cell r="Z164">
            <v>0.0001</v>
          </cell>
          <cell r="AA164" t="str">
            <v>I</v>
          </cell>
          <cell r="AD164" t="str">
            <v>B2</v>
          </cell>
          <cell r="AE164">
            <v>0.81</v>
          </cell>
          <cell r="AF164" t="str">
            <v>(i)</v>
          </cell>
        </row>
        <row r="165">
          <cell r="A165" t="str">
            <v>Aroclor-1016</v>
          </cell>
          <cell r="D165">
            <v>7E-05</v>
          </cell>
          <cell r="E165" t="str">
            <v>I</v>
          </cell>
          <cell r="F165">
            <v>7E-05</v>
          </cell>
          <cell r="H165" t="str">
            <v>NA</v>
          </cell>
          <cell r="J165" t="str">
            <v>NA</v>
          </cell>
          <cell r="L165" t="str">
            <v>NA</v>
          </cell>
          <cell r="N165" t="str">
            <v>NA</v>
          </cell>
          <cell r="P165" t="str">
            <v>NA</v>
          </cell>
          <cell r="V165">
            <v>0.07</v>
          </cell>
          <cell r="W165" t="str">
            <v>I</v>
          </cell>
          <cell r="X165">
            <v>0.07</v>
          </cell>
          <cell r="Z165">
            <v>2E-05</v>
          </cell>
          <cell r="AA165" t="str">
            <v>I</v>
          </cell>
          <cell r="AB165">
            <v>0.07</v>
          </cell>
          <cell r="AD165" t="str">
            <v>B2</v>
          </cell>
          <cell r="AE165">
            <v>0.81</v>
          </cell>
          <cell r="AF165" t="str">
            <v>(i)</v>
          </cell>
        </row>
        <row r="166">
          <cell r="A166" t="str">
            <v>Aroclor-1248</v>
          </cell>
          <cell r="D166">
            <v>2E-05</v>
          </cell>
          <cell r="F166">
            <v>2E-05</v>
          </cell>
          <cell r="H166" t="str">
            <v>NA</v>
          </cell>
          <cell r="J166" t="str">
            <v>NA</v>
          </cell>
          <cell r="L166" t="str">
            <v>NA</v>
          </cell>
          <cell r="N166" t="str">
            <v>NA</v>
          </cell>
          <cell r="P166" t="str">
            <v>NA</v>
          </cell>
          <cell r="V166">
            <v>2</v>
          </cell>
          <cell r="W166" t="str">
            <v>I</v>
          </cell>
          <cell r="X166">
            <v>2</v>
          </cell>
          <cell r="Z166">
            <v>0.0005714285714285714</v>
          </cell>
          <cell r="AA166" t="str">
            <v>I</v>
          </cell>
          <cell r="AB166">
            <v>2</v>
          </cell>
          <cell r="AD166" t="str">
            <v>B2</v>
          </cell>
          <cell r="AE166">
            <v>0.81</v>
          </cell>
          <cell r="AF166" t="str">
            <v>(i)</v>
          </cell>
        </row>
        <row r="167">
          <cell r="A167" t="str">
            <v>Aroclor-1254</v>
          </cell>
          <cell r="D167">
            <v>2E-05</v>
          </cell>
          <cell r="F167">
            <v>2E-05</v>
          </cell>
          <cell r="H167" t="str">
            <v>NA</v>
          </cell>
          <cell r="J167" t="str">
            <v>NA</v>
          </cell>
          <cell r="L167" t="str">
            <v>NA</v>
          </cell>
          <cell r="N167" t="str">
            <v>NA</v>
          </cell>
          <cell r="P167" t="str">
            <v>NA</v>
          </cell>
          <cell r="V167">
            <v>2</v>
          </cell>
          <cell r="W167" t="str">
            <v>I</v>
          </cell>
          <cell r="X167">
            <v>2</v>
          </cell>
          <cell r="Z167">
            <v>0.0005714285714285714</v>
          </cell>
          <cell r="AA167" t="str">
            <v>I</v>
          </cell>
          <cell r="AB167">
            <v>2</v>
          </cell>
          <cell r="AD167" t="str">
            <v>B2</v>
          </cell>
          <cell r="AE167">
            <v>0.81</v>
          </cell>
          <cell r="AF167" t="str">
            <v>(i)</v>
          </cell>
        </row>
        <row r="168">
          <cell r="A168" t="str">
            <v>Aroclor-1260</v>
          </cell>
          <cell r="D168">
            <v>2E-05</v>
          </cell>
          <cell r="F168">
            <v>2E-05</v>
          </cell>
          <cell r="H168" t="str">
            <v>NA</v>
          </cell>
          <cell r="J168" t="str">
            <v>NA</v>
          </cell>
          <cell r="L168" t="str">
            <v>NA</v>
          </cell>
          <cell r="N168" t="str">
            <v>NA</v>
          </cell>
          <cell r="P168" t="str">
            <v>NA</v>
          </cell>
          <cell r="V168">
            <v>2</v>
          </cell>
          <cell r="W168" t="str">
            <v>I</v>
          </cell>
          <cell r="X168">
            <v>2</v>
          </cell>
          <cell r="Z168">
            <v>0.0005714285714285714</v>
          </cell>
          <cell r="AA168" t="str">
            <v>I</v>
          </cell>
          <cell r="AB168">
            <v>2</v>
          </cell>
          <cell r="AD168" t="str">
            <v>B2</v>
          </cell>
          <cell r="AE168">
            <v>0.81</v>
          </cell>
          <cell r="AF168" t="str">
            <v>(i)</v>
          </cell>
        </row>
        <row r="169">
          <cell r="A169" t="str">
            <v>Aroclor-1268</v>
          </cell>
          <cell r="D169">
            <v>2E-05</v>
          </cell>
          <cell r="F169">
            <v>2E-05</v>
          </cell>
          <cell r="H169" t="str">
            <v>NA</v>
          </cell>
          <cell r="J169" t="str">
            <v>NA</v>
          </cell>
          <cell r="L169" t="str">
            <v>NA</v>
          </cell>
          <cell r="N169" t="str">
            <v>NA</v>
          </cell>
          <cell r="P169" t="str">
            <v>NA</v>
          </cell>
          <cell r="V169">
            <v>2</v>
          </cell>
          <cell r="W169" t="str">
            <v>I</v>
          </cell>
          <cell r="X169">
            <v>2</v>
          </cell>
          <cell r="Z169">
            <v>0.0005714285714285714</v>
          </cell>
          <cell r="AA169" t="str">
            <v>I</v>
          </cell>
          <cell r="AB169">
            <v>2</v>
          </cell>
          <cell r="AD169" t="str">
            <v>B2</v>
          </cell>
          <cell r="AE169">
            <v>0.81</v>
          </cell>
          <cell r="AF169" t="str">
            <v>(i)</v>
          </cell>
        </row>
        <row r="172">
          <cell r="A172" t="str">
            <v>Dioxins/Furans</v>
          </cell>
        </row>
        <row r="173">
          <cell r="A173" t="str">
            <v>Total TEQ</v>
          </cell>
          <cell r="C173">
            <v>1746016</v>
          </cell>
          <cell r="D173" t="str">
            <v>NA</v>
          </cell>
          <cell r="F173" t="str">
            <v>NA</v>
          </cell>
          <cell r="H173" t="str">
            <v>NA</v>
          </cell>
          <cell r="J173" t="str">
            <v>NA</v>
          </cell>
          <cell r="L173" t="str">
            <v>NA</v>
          </cell>
          <cell r="N173" t="str">
            <v>NA</v>
          </cell>
          <cell r="P173" t="str">
            <v>NA</v>
          </cell>
          <cell r="R173" t="str">
            <v>NA</v>
          </cell>
          <cell r="V173">
            <v>150000</v>
          </cell>
          <cell r="W173" t="str">
            <v>E</v>
          </cell>
          <cell r="X173">
            <v>150000</v>
          </cell>
          <cell r="Z173">
            <v>32</v>
          </cell>
          <cell r="AA173" t="str">
            <v>H</v>
          </cell>
          <cell r="AB173">
            <v>150000</v>
          </cell>
          <cell r="AC173" t="str">
            <v>H</v>
          </cell>
          <cell r="AD173" t="str">
            <v>NA</v>
          </cell>
          <cell r="AE173">
            <v>0.7</v>
          </cell>
          <cell r="AF173" t="str">
            <v>R</v>
          </cell>
        </row>
        <row r="174">
          <cell r="A174" t="str">
            <v>Total TEQ - Beef</v>
          </cell>
          <cell r="C174">
            <v>1746016</v>
          </cell>
          <cell r="D174" t="str">
            <v>NA</v>
          </cell>
          <cell r="F174" t="str">
            <v>NA</v>
          </cell>
          <cell r="H174" t="str">
            <v>NA</v>
          </cell>
          <cell r="J174" t="str">
            <v>NA</v>
          </cell>
          <cell r="L174" t="str">
            <v>NA</v>
          </cell>
          <cell r="N174" t="str">
            <v>NA</v>
          </cell>
          <cell r="P174" t="str">
            <v>NA</v>
          </cell>
          <cell r="R174" t="str">
            <v>NA</v>
          </cell>
          <cell r="V174">
            <v>150000</v>
          </cell>
          <cell r="W174" t="str">
            <v>E</v>
          </cell>
          <cell r="X174">
            <v>150000</v>
          </cell>
          <cell r="Z174">
            <v>32</v>
          </cell>
          <cell r="AA174" t="str">
            <v>H</v>
          </cell>
          <cell r="AB174">
            <v>150000</v>
          </cell>
          <cell r="AC174" t="str">
            <v>H</v>
          </cell>
          <cell r="AD174" t="str">
            <v>NA</v>
          </cell>
          <cell r="AE174">
            <v>0.7</v>
          </cell>
          <cell r="AF174" t="str">
            <v>R</v>
          </cell>
        </row>
        <row r="175">
          <cell r="A175" t="str">
            <v>2,3,7,8-Tetrachlorodibenzo-p-dioxin</v>
          </cell>
          <cell r="C175">
            <v>1746016</v>
          </cell>
          <cell r="D175" t="str">
            <v>NA</v>
          </cell>
          <cell r="F175" t="str">
            <v>NA</v>
          </cell>
          <cell r="H175" t="str">
            <v>NA</v>
          </cell>
          <cell r="J175" t="str">
            <v>NA</v>
          </cell>
          <cell r="L175" t="str">
            <v>NA</v>
          </cell>
          <cell r="N175" t="str">
            <v>NA</v>
          </cell>
          <cell r="P175" t="str">
            <v>NA</v>
          </cell>
          <cell r="R175" t="str">
            <v>NA</v>
          </cell>
          <cell r="V175" t="str">
            <v>NA</v>
          </cell>
          <cell r="X175" t="str">
            <v>NA</v>
          </cell>
          <cell r="Z175" t="str">
            <v>NA</v>
          </cell>
          <cell r="AB175">
            <v>150000</v>
          </cell>
          <cell r="AC175" t="str">
            <v>H</v>
          </cell>
          <cell r="AD175" t="str">
            <v>NA</v>
          </cell>
          <cell r="AE175">
            <v>0.7</v>
          </cell>
          <cell r="AF175" t="str">
            <v>R</v>
          </cell>
        </row>
        <row r="176">
          <cell r="A176" t="str">
            <v>1,2,3,7,8-Pentachlorodibenzo-p-dioxin</v>
          </cell>
          <cell r="C176" t="str">
            <v>NA</v>
          </cell>
          <cell r="D176" t="str">
            <v>NA</v>
          </cell>
          <cell r="F176" t="str">
            <v>NA</v>
          </cell>
          <cell r="H176" t="str">
            <v>NA</v>
          </cell>
          <cell r="J176" t="str">
            <v>NA</v>
          </cell>
          <cell r="L176" t="str">
            <v>NA</v>
          </cell>
          <cell r="N176" t="str">
            <v>NA</v>
          </cell>
          <cell r="P176" t="str">
            <v>NA</v>
          </cell>
          <cell r="R176" t="str">
            <v>NA</v>
          </cell>
          <cell r="V176" t="e">
            <v>#REF!</v>
          </cell>
          <cell r="W176" t="str">
            <v>(h)</v>
          </cell>
          <cell r="X176" t="e">
            <v>#REF!</v>
          </cell>
          <cell r="Z176" t="e">
            <v>#REF!</v>
          </cell>
          <cell r="AA176" t="str">
            <v>(h)</v>
          </cell>
          <cell r="AB176" t="e">
            <v>#REF!</v>
          </cell>
          <cell r="AD176" t="str">
            <v>NA</v>
          </cell>
          <cell r="AE176">
            <v>0.7</v>
          </cell>
          <cell r="AF176" t="str">
            <v>(i)</v>
          </cell>
        </row>
        <row r="177">
          <cell r="A177" t="str">
            <v>1,2,3,4,7,8-Hexachlorodibenzo-p-dioxin</v>
          </cell>
          <cell r="C177" t="str">
            <v>NA</v>
          </cell>
          <cell r="D177" t="str">
            <v>NA</v>
          </cell>
          <cell r="F177" t="str">
            <v>NA</v>
          </cell>
          <cell r="H177" t="str">
            <v>NA</v>
          </cell>
          <cell r="J177" t="str">
            <v>NA</v>
          </cell>
          <cell r="L177" t="str">
            <v>NA</v>
          </cell>
          <cell r="N177" t="str">
            <v>NA</v>
          </cell>
          <cell r="P177" t="str">
            <v>NA</v>
          </cell>
          <cell r="R177" t="str">
            <v>NA</v>
          </cell>
          <cell r="V177" t="e">
            <v>#REF!</v>
          </cell>
          <cell r="X177" t="e">
            <v>#REF!</v>
          </cell>
          <cell r="Z177" t="e">
            <v>#REF!</v>
          </cell>
          <cell r="AB177" t="e">
            <v>#REF!</v>
          </cell>
          <cell r="AD177" t="str">
            <v>NA</v>
          </cell>
          <cell r="AE177" t="str">
            <v>NA</v>
          </cell>
        </row>
        <row r="178">
          <cell r="A178" t="str">
            <v>1,2,3,6,7,8-Hexachlorodibenzo-p-dioxin</v>
          </cell>
          <cell r="C178" t="str">
            <v>NA</v>
          </cell>
          <cell r="D178" t="str">
            <v>NA</v>
          </cell>
          <cell r="F178" t="str">
            <v>NA</v>
          </cell>
          <cell r="H178" t="str">
            <v>NA</v>
          </cell>
          <cell r="J178" t="str">
            <v>NA</v>
          </cell>
          <cell r="L178" t="str">
            <v>NA</v>
          </cell>
          <cell r="N178" t="str">
            <v>NA</v>
          </cell>
          <cell r="P178" t="str">
            <v>NA</v>
          </cell>
          <cell r="R178" t="str">
            <v>NA</v>
          </cell>
          <cell r="V178" t="e">
            <v>#REF!</v>
          </cell>
          <cell r="W178" t="str">
            <v>(h)</v>
          </cell>
          <cell r="X178" t="e">
            <v>#REF!</v>
          </cell>
          <cell r="Z178" t="e">
            <v>#REF!</v>
          </cell>
          <cell r="AA178" t="str">
            <v>(h)</v>
          </cell>
          <cell r="AB178" t="e">
            <v>#REF!</v>
          </cell>
          <cell r="AD178" t="str">
            <v>NA</v>
          </cell>
          <cell r="AE178">
            <v>0.7</v>
          </cell>
          <cell r="AF178" t="str">
            <v>(i)</v>
          </cell>
        </row>
        <row r="179">
          <cell r="A179" t="str">
            <v>1,2,3,7,8,9-Hexachlorodibenzo-p-dioxin</v>
          </cell>
          <cell r="C179" t="str">
            <v>NA</v>
          </cell>
          <cell r="D179" t="str">
            <v>NA</v>
          </cell>
          <cell r="F179" t="str">
            <v>NA</v>
          </cell>
          <cell r="H179" t="str">
            <v>NA</v>
          </cell>
          <cell r="J179" t="str">
            <v>NA</v>
          </cell>
          <cell r="L179" t="str">
            <v>NA</v>
          </cell>
          <cell r="N179" t="str">
            <v>NA</v>
          </cell>
          <cell r="P179" t="str">
            <v>NA</v>
          </cell>
          <cell r="R179" t="str">
            <v>NA</v>
          </cell>
          <cell r="V179" t="e">
            <v>#REF!</v>
          </cell>
          <cell r="X179" t="e">
            <v>#REF!</v>
          </cell>
          <cell r="Z179" t="e">
            <v>#REF!</v>
          </cell>
          <cell r="AB179" t="e">
            <v>#REF!</v>
          </cell>
          <cell r="AD179" t="str">
            <v>NA</v>
          </cell>
          <cell r="AE179" t="str">
            <v>NA</v>
          </cell>
        </row>
        <row r="180">
          <cell r="A180" t="str">
            <v>1,2,3,4,6,7,8-Heptachlorodibenzo-p-dioxin</v>
          </cell>
          <cell r="C180" t="str">
            <v>NA</v>
          </cell>
          <cell r="D180" t="str">
            <v>NA</v>
          </cell>
          <cell r="F180" t="str">
            <v>NA</v>
          </cell>
          <cell r="H180" t="str">
            <v>NA</v>
          </cell>
          <cell r="J180" t="str">
            <v>NA</v>
          </cell>
          <cell r="L180" t="str">
            <v>NA</v>
          </cell>
          <cell r="N180" t="str">
            <v>NA</v>
          </cell>
          <cell r="P180" t="str">
            <v>NA</v>
          </cell>
          <cell r="R180" t="str">
            <v>NA</v>
          </cell>
          <cell r="V180" t="e">
            <v>#REF!</v>
          </cell>
          <cell r="W180" t="str">
            <v>(h)</v>
          </cell>
          <cell r="X180" t="e">
            <v>#REF!</v>
          </cell>
          <cell r="Z180" t="e">
            <v>#REF!</v>
          </cell>
          <cell r="AA180" t="str">
            <v>(h)</v>
          </cell>
          <cell r="AB180" t="e">
            <v>#REF!</v>
          </cell>
          <cell r="AD180" t="str">
            <v>NA</v>
          </cell>
          <cell r="AE180">
            <v>0.7</v>
          </cell>
          <cell r="AF180" t="str">
            <v>(i)</v>
          </cell>
        </row>
        <row r="181">
          <cell r="A181" t="str">
            <v>Octachlorodibenzo-p-dioxin</v>
          </cell>
          <cell r="C181" t="str">
            <v>NA</v>
          </cell>
          <cell r="D181" t="str">
            <v>NA</v>
          </cell>
          <cell r="F181" t="str">
            <v>NA</v>
          </cell>
          <cell r="H181" t="str">
            <v>NA</v>
          </cell>
          <cell r="J181" t="str">
            <v>NA</v>
          </cell>
          <cell r="L181" t="str">
            <v>NA</v>
          </cell>
          <cell r="N181" t="str">
            <v>NA</v>
          </cell>
          <cell r="P181" t="str">
            <v>NA</v>
          </cell>
          <cell r="R181" t="str">
            <v>NA</v>
          </cell>
          <cell r="V181" t="e">
            <v>#REF!</v>
          </cell>
          <cell r="X181" t="e">
            <v>#REF!</v>
          </cell>
          <cell r="Z181" t="e">
            <v>#REF!</v>
          </cell>
          <cell r="AB181" t="e">
            <v>#REF!</v>
          </cell>
          <cell r="AD181" t="str">
            <v>NA</v>
          </cell>
          <cell r="AE181" t="str">
            <v>NA</v>
          </cell>
        </row>
        <row r="182">
          <cell r="A182" t="str">
            <v>2,3,7,8-Tetrachlorodibenzofuran</v>
          </cell>
          <cell r="C182" t="str">
            <v>NA</v>
          </cell>
          <cell r="D182" t="str">
            <v>NA</v>
          </cell>
          <cell r="F182" t="str">
            <v>NA</v>
          </cell>
          <cell r="H182" t="str">
            <v>NA</v>
          </cell>
          <cell r="J182" t="str">
            <v>NA</v>
          </cell>
          <cell r="L182" t="str">
            <v>NA</v>
          </cell>
          <cell r="N182" t="str">
            <v>NA</v>
          </cell>
          <cell r="P182" t="str">
            <v>NA</v>
          </cell>
          <cell r="R182" t="str">
            <v>NA</v>
          </cell>
          <cell r="V182" t="e">
            <v>#REF!</v>
          </cell>
          <cell r="W182" t="str">
            <v>(h)</v>
          </cell>
          <cell r="X182" t="e">
            <v>#REF!</v>
          </cell>
          <cell r="Z182" t="e">
            <v>#REF!</v>
          </cell>
          <cell r="AA182" t="str">
            <v>(h)</v>
          </cell>
          <cell r="AB182" t="e">
            <v>#REF!</v>
          </cell>
          <cell r="AD182" t="str">
            <v>NA</v>
          </cell>
          <cell r="AE182">
            <v>0.7</v>
          </cell>
          <cell r="AF182" t="str">
            <v>(i)</v>
          </cell>
        </row>
        <row r="183">
          <cell r="A183" t="str">
            <v>1,2,3,7,8-Pentachlorodibenzofuran</v>
          </cell>
          <cell r="C183" t="str">
            <v>NA</v>
          </cell>
          <cell r="D183" t="str">
            <v>NA</v>
          </cell>
          <cell r="F183" t="str">
            <v>NA</v>
          </cell>
          <cell r="H183" t="str">
            <v>NA</v>
          </cell>
          <cell r="J183" t="str">
            <v>NA</v>
          </cell>
          <cell r="L183" t="str">
            <v>NA</v>
          </cell>
          <cell r="N183" t="str">
            <v>NA</v>
          </cell>
          <cell r="P183" t="str">
            <v>NA</v>
          </cell>
          <cell r="R183" t="str">
            <v>NA</v>
          </cell>
          <cell r="V183" t="e">
            <v>#REF!</v>
          </cell>
          <cell r="W183" t="str">
            <v>(h)</v>
          </cell>
          <cell r="X183" t="e">
            <v>#REF!</v>
          </cell>
          <cell r="Z183" t="e">
            <v>#REF!</v>
          </cell>
          <cell r="AA183" t="str">
            <v>(h)</v>
          </cell>
          <cell r="AB183" t="e">
            <v>#REF!</v>
          </cell>
          <cell r="AD183" t="str">
            <v>NA</v>
          </cell>
          <cell r="AE183">
            <v>0.7</v>
          </cell>
          <cell r="AF183" t="str">
            <v>(i)</v>
          </cell>
        </row>
        <row r="184">
          <cell r="A184" t="str">
            <v>2,3,4,7,8-Pentachlorodibenzofuran</v>
          </cell>
          <cell r="C184" t="str">
            <v>NA</v>
          </cell>
          <cell r="D184" t="str">
            <v>NA</v>
          </cell>
          <cell r="F184" t="str">
            <v>NA</v>
          </cell>
          <cell r="H184" t="str">
            <v>NA</v>
          </cell>
          <cell r="J184" t="str">
            <v>NA</v>
          </cell>
          <cell r="L184" t="str">
            <v>NA</v>
          </cell>
          <cell r="N184" t="str">
            <v>NA</v>
          </cell>
          <cell r="P184" t="str">
            <v>NA</v>
          </cell>
          <cell r="R184" t="str">
            <v>NA</v>
          </cell>
          <cell r="V184" t="e">
            <v>#REF!</v>
          </cell>
          <cell r="W184" t="str">
            <v>(h)</v>
          </cell>
          <cell r="X184" t="e">
            <v>#REF!</v>
          </cell>
          <cell r="Z184" t="e">
            <v>#REF!</v>
          </cell>
          <cell r="AA184" t="str">
            <v>(h)</v>
          </cell>
          <cell r="AB184" t="e">
            <v>#REF!</v>
          </cell>
          <cell r="AD184" t="str">
            <v>NA</v>
          </cell>
          <cell r="AE184">
            <v>0.7</v>
          </cell>
          <cell r="AF184" t="str">
            <v>(i)</v>
          </cell>
        </row>
        <row r="185">
          <cell r="A185" t="str">
            <v>1,2,3,4,7,8-Hexachlorodibenzofuran</v>
          </cell>
          <cell r="C185" t="str">
            <v>NA</v>
          </cell>
          <cell r="D185" t="str">
            <v>NA</v>
          </cell>
          <cell r="F185" t="str">
            <v>NA</v>
          </cell>
          <cell r="H185" t="str">
            <v>NA</v>
          </cell>
          <cell r="J185" t="str">
            <v>NA</v>
          </cell>
          <cell r="L185" t="str">
            <v>NA</v>
          </cell>
          <cell r="N185" t="str">
            <v>NA</v>
          </cell>
          <cell r="P185" t="str">
            <v>NA</v>
          </cell>
          <cell r="R185" t="str">
            <v>NA</v>
          </cell>
          <cell r="V185" t="e">
            <v>#REF!</v>
          </cell>
          <cell r="W185" t="str">
            <v>(h)</v>
          </cell>
          <cell r="X185" t="e">
            <v>#REF!</v>
          </cell>
          <cell r="Z185" t="e">
            <v>#REF!</v>
          </cell>
          <cell r="AA185" t="str">
            <v>(h)</v>
          </cell>
          <cell r="AB185" t="e">
            <v>#REF!</v>
          </cell>
          <cell r="AD185" t="str">
            <v>NA</v>
          </cell>
          <cell r="AE185">
            <v>0.7</v>
          </cell>
          <cell r="AF185" t="str">
            <v>(i)</v>
          </cell>
        </row>
        <row r="186">
          <cell r="A186" t="str">
            <v>1,2,3,6,7,8-Hexachlorodibenzofuran</v>
          </cell>
          <cell r="C186" t="str">
            <v>NA</v>
          </cell>
          <cell r="D186" t="str">
            <v>NA</v>
          </cell>
          <cell r="F186" t="str">
            <v>NA</v>
          </cell>
          <cell r="H186" t="str">
            <v>NA</v>
          </cell>
          <cell r="J186" t="str">
            <v>NA</v>
          </cell>
          <cell r="L186" t="str">
            <v>NA</v>
          </cell>
          <cell r="N186" t="str">
            <v>NA</v>
          </cell>
          <cell r="P186" t="str">
            <v>NA</v>
          </cell>
          <cell r="R186" t="str">
            <v>NA</v>
          </cell>
          <cell r="V186" t="e">
            <v>#REF!</v>
          </cell>
          <cell r="W186" t="str">
            <v>(h)</v>
          </cell>
          <cell r="X186" t="e">
            <v>#REF!</v>
          </cell>
          <cell r="Z186" t="e">
            <v>#REF!</v>
          </cell>
          <cell r="AA186" t="str">
            <v>(h)</v>
          </cell>
          <cell r="AB186" t="e">
            <v>#REF!</v>
          </cell>
          <cell r="AD186" t="str">
            <v>NA</v>
          </cell>
          <cell r="AE186">
            <v>0.7</v>
          </cell>
          <cell r="AF186" t="str">
            <v>(i)</v>
          </cell>
        </row>
        <row r="187">
          <cell r="A187" t="str">
            <v>1,2,3,7,8,9-Hexachlorodibenzofuran</v>
          </cell>
          <cell r="C187" t="str">
            <v>NA</v>
          </cell>
          <cell r="D187" t="str">
            <v>NA</v>
          </cell>
          <cell r="F187" t="str">
            <v>NA</v>
          </cell>
          <cell r="H187" t="str">
            <v>NA</v>
          </cell>
          <cell r="J187" t="str">
            <v>NA</v>
          </cell>
          <cell r="L187" t="str">
            <v>NA</v>
          </cell>
          <cell r="N187" t="str">
            <v>NA</v>
          </cell>
          <cell r="P187" t="str">
            <v>NA</v>
          </cell>
          <cell r="R187" t="str">
            <v>NA</v>
          </cell>
          <cell r="V187" t="e">
            <v>#REF!</v>
          </cell>
          <cell r="W187" t="str">
            <v>(h)</v>
          </cell>
          <cell r="X187" t="e">
            <v>#REF!</v>
          </cell>
          <cell r="Z187" t="e">
            <v>#REF!</v>
          </cell>
          <cell r="AA187" t="str">
            <v>(h)</v>
          </cell>
          <cell r="AB187" t="e">
            <v>#REF!</v>
          </cell>
          <cell r="AD187" t="str">
            <v>NA</v>
          </cell>
          <cell r="AE187">
            <v>0.7</v>
          </cell>
          <cell r="AF187" t="str">
            <v>(i)</v>
          </cell>
        </row>
        <row r="188">
          <cell r="A188" t="str">
            <v>2,3,4,6,7,8-Hexachlorodibenzofuran</v>
          </cell>
          <cell r="C188" t="str">
            <v>NA</v>
          </cell>
          <cell r="D188" t="str">
            <v>NA</v>
          </cell>
          <cell r="F188" t="str">
            <v>NA</v>
          </cell>
          <cell r="H188" t="str">
            <v>NA</v>
          </cell>
          <cell r="J188" t="str">
            <v>NA</v>
          </cell>
          <cell r="L188" t="str">
            <v>NA</v>
          </cell>
          <cell r="N188" t="str">
            <v>NA</v>
          </cell>
          <cell r="P188" t="str">
            <v>NA</v>
          </cell>
          <cell r="R188" t="str">
            <v>NA</v>
          </cell>
          <cell r="V188" t="e">
            <v>#REF!</v>
          </cell>
          <cell r="W188" t="str">
            <v>(h)</v>
          </cell>
          <cell r="X188" t="e">
            <v>#REF!</v>
          </cell>
          <cell r="Z188" t="e">
            <v>#REF!</v>
          </cell>
          <cell r="AA188" t="str">
            <v>(h)</v>
          </cell>
          <cell r="AB188" t="e">
            <v>#REF!</v>
          </cell>
          <cell r="AD188" t="str">
            <v>NA</v>
          </cell>
          <cell r="AE188">
            <v>0.7</v>
          </cell>
          <cell r="AF188" t="str">
            <v>(i)</v>
          </cell>
        </row>
        <row r="189">
          <cell r="A189" t="str">
            <v>1,2,3,4,6,7,8-Heptachlorodibenzofuran</v>
          </cell>
          <cell r="C189" t="str">
            <v>NA</v>
          </cell>
          <cell r="D189" t="str">
            <v>NA</v>
          </cell>
          <cell r="F189" t="str">
            <v>NA</v>
          </cell>
          <cell r="H189" t="str">
            <v>NA</v>
          </cell>
          <cell r="J189" t="str">
            <v>NA</v>
          </cell>
          <cell r="L189" t="str">
            <v>NA</v>
          </cell>
          <cell r="N189" t="str">
            <v>NA</v>
          </cell>
          <cell r="P189" t="str">
            <v>NA</v>
          </cell>
          <cell r="R189" t="str">
            <v>NA</v>
          </cell>
          <cell r="V189" t="e">
            <v>#REF!</v>
          </cell>
          <cell r="W189" t="str">
            <v>(h)</v>
          </cell>
          <cell r="X189" t="e">
            <v>#REF!</v>
          </cell>
          <cell r="Z189" t="e">
            <v>#REF!</v>
          </cell>
          <cell r="AA189" t="str">
            <v>(h)</v>
          </cell>
          <cell r="AB189" t="e">
            <v>#REF!</v>
          </cell>
          <cell r="AD189" t="str">
            <v>NA</v>
          </cell>
          <cell r="AE189">
            <v>0.7</v>
          </cell>
          <cell r="AF189" t="str">
            <v>(i)</v>
          </cell>
        </row>
        <row r="190">
          <cell r="A190" t="str">
            <v>1,2,3,4,7,8,9-Heptachlorodibenzofuran</v>
          </cell>
          <cell r="C190" t="str">
            <v>NA</v>
          </cell>
          <cell r="D190" t="str">
            <v>NA</v>
          </cell>
          <cell r="F190" t="str">
            <v>NA</v>
          </cell>
          <cell r="H190" t="str">
            <v>NA</v>
          </cell>
          <cell r="J190" t="str">
            <v>NA</v>
          </cell>
          <cell r="L190" t="str">
            <v>NA</v>
          </cell>
          <cell r="N190" t="str">
            <v>NA</v>
          </cell>
          <cell r="P190" t="str">
            <v>NA</v>
          </cell>
          <cell r="R190" t="str">
            <v>NA</v>
          </cell>
          <cell r="V190" t="e">
            <v>#REF!</v>
          </cell>
          <cell r="W190" t="str">
            <v>(h)</v>
          </cell>
          <cell r="X190" t="e">
            <v>#REF!</v>
          </cell>
          <cell r="Z190" t="e">
            <v>#REF!</v>
          </cell>
          <cell r="AA190" t="str">
            <v>(h)</v>
          </cell>
          <cell r="AB190" t="e">
            <v>#REF!</v>
          </cell>
          <cell r="AD190" t="str">
            <v>NA</v>
          </cell>
          <cell r="AE190">
            <v>0.7</v>
          </cell>
          <cell r="AF190" t="str">
            <v>(i)</v>
          </cell>
        </row>
        <row r="191">
          <cell r="A191" t="str">
            <v>Octachlorodibenzofuran</v>
          </cell>
          <cell r="C191" t="str">
            <v>NA</v>
          </cell>
          <cell r="D191" t="str">
            <v>NA</v>
          </cell>
          <cell r="F191" t="str">
            <v>NA</v>
          </cell>
          <cell r="H191" t="str">
            <v>NA</v>
          </cell>
          <cell r="J191" t="str">
            <v>NA</v>
          </cell>
          <cell r="L191" t="str">
            <v>NA</v>
          </cell>
          <cell r="N191" t="str">
            <v>NA</v>
          </cell>
          <cell r="P191" t="str">
            <v>NA</v>
          </cell>
          <cell r="R191" t="str">
            <v>NA</v>
          </cell>
          <cell r="V191" t="e">
            <v>#REF!</v>
          </cell>
          <cell r="W191" t="str">
            <v>(h)</v>
          </cell>
          <cell r="X191" t="e">
            <v>#REF!</v>
          </cell>
          <cell r="Z191" t="e">
            <v>#REF!</v>
          </cell>
          <cell r="AA191" t="str">
            <v>(h)</v>
          </cell>
          <cell r="AB191" t="e">
            <v>#REF!</v>
          </cell>
          <cell r="AD191" t="str">
            <v>NA</v>
          </cell>
          <cell r="AE191">
            <v>0.7</v>
          </cell>
          <cell r="AF191" t="str">
            <v>(i)</v>
          </cell>
        </row>
        <row r="192">
          <cell r="A192" t="str">
            <v> 3,3',4,4'-Tetrachlorobiphenyl</v>
          </cell>
          <cell r="C192" t="str">
            <v>NA</v>
          </cell>
          <cell r="D192" t="str">
            <v>NA</v>
          </cell>
          <cell r="F192" t="str">
            <v>NA</v>
          </cell>
          <cell r="H192" t="str">
            <v>NA</v>
          </cell>
          <cell r="J192" t="str">
            <v>NA</v>
          </cell>
          <cell r="L192" t="str">
            <v>NA</v>
          </cell>
          <cell r="N192" t="str">
            <v>NA</v>
          </cell>
          <cell r="P192" t="str">
            <v>NA</v>
          </cell>
          <cell r="R192" t="str">
            <v>NA</v>
          </cell>
          <cell r="V192" t="str">
            <v>NA</v>
          </cell>
          <cell r="X192" t="str">
            <v>NA</v>
          </cell>
          <cell r="Z192" t="str">
            <v>NA</v>
          </cell>
          <cell r="AB192" t="str">
            <v>NA</v>
          </cell>
          <cell r="AD192" t="str">
            <v>NA</v>
          </cell>
          <cell r="AE192" t="str">
            <v>NA</v>
          </cell>
        </row>
        <row r="193">
          <cell r="A193" t="str">
            <v> 3,4,4',5-Tetrachlorobiphenyl</v>
          </cell>
          <cell r="C193" t="str">
            <v>NA</v>
          </cell>
          <cell r="D193" t="str">
            <v>NA</v>
          </cell>
          <cell r="F193" t="str">
            <v>NA</v>
          </cell>
          <cell r="H193" t="str">
            <v>NA</v>
          </cell>
          <cell r="J193" t="str">
            <v>NA</v>
          </cell>
          <cell r="L193" t="str">
            <v>NA</v>
          </cell>
          <cell r="N193" t="str">
            <v>NA</v>
          </cell>
          <cell r="P193" t="str">
            <v>NA</v>
          </cell>
          <cell r="R193" t="str">
            <v>NA</v>
          </cell>
          <cell r="V193" t="str">
            <v>NA</v>
          </cell>
          <cell r="X193" t="str">
            <v>NA</v>
          </cell>
          <cell r="Z193" t="str">
            <v>NA</v>
          </cell>
          <cell r="AB193" t="str">
            <v>NA</v>
          </cell>
          <cell r="AD193" t="str">
            <v>NA</v>
          </cell>
          <cell r="AE193" t="str">
            <v>NA</v>
          </cell>
        </row>
        <row r="194">
          <cell r="A194" t="str">
            <v> 2,3,3',4,4'-Pentachlorobiphenyl</v>
          </cell>
          <cell r="C194" t="str">
            <v>NA</v>
          </cell>
          <cell r="D194" t="str">
            <v>NA</v>
          </cell>
          <cell r="F194" t="str">
            <v>NA</v>
          </cell>
          <cell r="H194" t="str">
            <v>NA</v>
          </cell>
          <cell r="J194" t="str">
            <v>NA</v>
          </cell>
          <cell r="L194" t="str">
            <v>NA</v>
          </cell>
          <cell r="N194" t="str">
            <v>NA</v>
          </cell>
          <cell r="P194" t="str">
            <v>NA</v>
          </cell>
          <cell r="R194" t="str">
            <v>NA</v>
          </cell>
          <cell r="V194" t="str">
            <v>NA</v>
          </cell>
          <cell r="X194" t="str">
            <v>NA</v>
          </cell>
          <cell r="Z194" t="str">
            <v>NA</v>
          </cell>
          <cell r="AB194" t="str">
            <v>NA</v>
          </cell>
          <cell r="AD194" t="str">
            <v>NA</v>
          </cell>
          <cell r="AE194" t="str">
            <v>NA</v>
          </cell>
        </row>
        <row r="195">
          <cell r="A195" t="str">
            <v> 2,3,4,4',5-Pentachlorobiphenyl</v>
          </cell>
          <cell r="C195" t="str">
            <v>NA</v>
          </cell>
          <cell r="D195" t="str">
            <v>NA</v>
          </cell>
          <cell r="F195" t="str">
            <v>NA</v>
          </cell>
          <cell r="H195" t="str">
            <v>NA</v>
          </cell>
          <cell r="J195" t="str">
            <v>NA</v>
          </cell>
          <cell r="L195" t="str">
            <v>NA</v>
          </cell>
          <cell r="N195" t="str">
            <v>NA</v>
          </cell>
          <cell r="P195" t="str">
            <v>NA</v>
          </cell>
          <cell r="R195" t="str">
            <v>NA</v>
          </cell>
          <cell r="V195" t="str">
            <v>NA</v>
          </cell>
          <cell r="X195" t="str">
            <v>NA</v>
          </cell>
          <cell r="Z195" t="str">
            <v>NA</v>
          </cell>
          <cell r="AB195" t="str">
            <v>NA</v>
          </cell>
          <cell r="AD195" t="str">
            <v>NA</v>
          </cell>
          <cell r="AE195" t="str">
            <v>NA</v>
          </cell>
        </row>
        <row r="196">
          <cell r="A196" t="str">
            <v> 2,3',4,4',5-Pentachlorobiphenyl</v>
          </cell>
          <cell r="C196" t="str">
            <v>NA</v>
          </cell>
          <cell r="D196" t="str">
            <v>NA</v>
          </cell>
          <cell r="F196" t="str">
            <v>NA</v>
          </cell>
          <cell r="H196" t="str">
            <v>NA</v>
          </cell>
          <cell r="J196" t="str">
            <v>NA</v>
          </cell>
          <cell r="L196" t="str">
            <v>NA</v>
          </cell>
          <cell r="N196" t="str">
            <v>NA</v>
          </cell>
          <cell r="P196" t="str">
            <v>NA</v>
          </cell>
          <cell r="R196" t="str">
            <v>NA</v>
          </cell>
          <cell r="V196" t="str">
            <v>NA</v>
          </cell>
          <cell r="X196" t="str">
            <v>NA</v>
          </cell>
          <cell r="Z196" t="str">
            <v>NA</v>
          </cell>
          <cell r="AB196" t="str">
            <v>NA</v>
          </cell>
          <cell r="AD196" t="str">
            <v>NA</v>
          </cell>
          <cell r="AE196" t="str">
            <v>NA</v>
          </cell>
        </row>
        <row r="197">
          <cell r="A197" t="str">
            <v> 2',3,4,4',5-Pentachlorobiphenyl</v>
          </cell>
          <cell r="C197" t="str">
            <v>NA</v>
          </cell>
          <cell r="D197" t="str">
            <v>NA</v>
          </cell>
          <cell r="F197" t="str">
            <v>NA</v>
          </cell>
          <cell r="H197" t="str">
            <v>NA</v>
          </cell>
          <cell r="J197" t="str">
            <v>NA</v>
          </cell>
          <cell r="L197" t="str">
            <v>NA</v>
          </cell>
          <cell r="N197" t="str">
            <v>NA</v>
          </cell>
          <cell r="P197" t="str">
            <v>NA</v>
          </cell>
          <cell r="R197" t="str">
            <v>NA</v>
          </cell>
          <cell r="V197" t="str">
            <v>NA</v>
          </cell>
          <cell r="X197" t="str">
            <v>NA</v>
          </cell>
          <cell r="Z197" t="str">
            <v>NA</v>
          </cell>
          <cell r="AB197" t="str">
            <v>NA</v>
          </cell>
          <cell r="AD197" t="str">
            <v>NA</v>
          </cell>
          <cell r="AE197" t="str">
            <v>NA</v>
          </cell>
        </row>
        <row r="198">
          <cell r="A198" t="str">
            <v> 3,3',4,4',5-Pentachlorobiphenyl</v>
          </cell>
          <cell r="C198" t="str">
            <v>NA</v>
          </cell>
          <cell r="D198" t="str">
            <v>NA</v>
          </cell>
          <cell r="F198" t="str">
            <v>NA</v>
          </cell>
          <cell r="H198" t="str">
            <v>NA</v>
          </cell>
          <cell r="J198" t="str">
            <v>NA</v>
          </cell>
          <cell r="L198" t="str">
            <v>NA</v>
          </cell>
          <cell r="N198" t="str">
            <v>NA</v>
          </cell>
          <cell r="P198" t="str">
            <v>NA</v>
          </cell>
          <cell r="R198" t="str">
            <v>NA</v>
          </cell>
          <cell r="V198" t="str">
            <v>NA</v>
          </cell>
          <cell r="X198" t="str">
            <v>NA</v>
          </cell>
          <cell r="Z198" t="str">
            <v>NA</v>
          </cell>
          <cell r="AB198" t="str">
            <v>NA</v>
          </cell>
          <cell r="AD198" t="str">
            <v>NA</v>
          </cell>
          <cell r="AE198" t="str">
            <v>NA</v>
          </cell>
        </row>
        <row r="199">
          <cell r="A199" t="str">
            <v> 2,3,3',4,4',5-Hexachlorobiphenyl</v>
          </cell>
          <cell r="C199" t="str">
            <v>NA</v>
          </cell>
          <cell r="D199" t="str">
            <v>NA</v>
          </cell>
          <cell r="F199" t="str">
            <v>NA</v>
          </cell>
          <cell r="H199" t="str">
            <v>NA</v>
          </cell>
          <cell r="J199" t="str">
            <v>NA</v>
          </cell>
          <cell r="L199" t="str">
            <v>NA</v>
          </cell>
          <cell r="N199" t="str">
            <v>NA</v>
          </cell>
          <cell r="P199" t="str">
            <v>NA</v>
          </cell>
          <cell r="R199" t="str">
            <v>NA</v>
          </cell>
          <cell r="V199" t="str">
            <v>NA</v>
          </cell>
          <cell r="X199" t="str">
            <v>NA</v>
          </cell>
          <cell r="Z199" t="str">
            <v>NA</v>
          </cell>
          <cell r="AB199" t="str">
            <v>NA</v>
          </cell>
          <cell r="AD199" t="str">
            <v>NA</v>
          </cell>
          <cell r="AE199" t="str">
            <v>NA</v>
          </cell>
        </row>
        <row r="200">
          <cell r="A200" t="str">
            <v> 2,3,3',4,4',5'-Hexachlorobiphenyl</v>
          </cell>
          <cell r="C200" t="str">
            <v>NA</v>
          </cell>
          <cell r="D200" t="str">
            <v>NA</v>
          </cell>
          <cell r="F200" t="str">
            <v>NA</v>
          </cell>
          <cell r="H200" t="str">
            <v>NA</v>
          </cell>
          <cell r="J200" t="str">
            <v>NA</v>
          </cell>
          <cell r="L200" t="str">
            <v>NA</v>
          </cell>
          <cell r="N200" t="str">
            <v>NA</v>
          </cell>
          <cell r="P200" t="str">
            <v>NA</v>
          </cell>
          <cell r="R200" t="str">
            <v>NA</v>
          </cell>
          <cell r="V200" t="str">
            <v>NA</v>
          </cell>
          <cell r="X200" t="str">
            <v>NA</v>
          </cell>
          <cell r="Z200" t="str">
            <v>NA</v>
          </cell>
          <cell r="AB200" t="str">
            <v>NA</v>
          </cell>
          <cell r="AD200" t="str">
            <v>NA</v>
          </cell>
          <cell r="AE200" t="str">
            <v>NA</v>
          </cell>
        </row>
        <row r="201">
          <cell r="A201" t="str">
            <v> 2,3',4,4',5,5'-Hexachlorobiphenyl</v>
          </cell>
          <cell r="C201" t="str">
            <v>NA</v>
          </cell>
          <cell r="D201" t="str">
            <v>NA</v>
          </cell>
          <cell r="F201" t="str">
            <v>NA</v>
          </cell>
          <cell r="H201" t="str">
            <v>NA</v>
          </cell>
          <cell r="J201" t="str">
            <v>NA</v>
          </cell>
          <cell r="L201" t="str">
            <v>NA</v>
          </cell>
          <cell r="N201" t="str">
            <v>NA</v>
          </cell>
          <cell r="P201" t="str">
            <v>NA</v>
          </cell>
          <cell r="R201" t="str">
            <v>NA</v>
          </cell>
          <cell r="V201" t="str">
            <v>NA</v>
          </cell>
          <cell r="X201" t="str">
            <v>NA</v>
          </cell>
          <cell r="Z201" t="str">
            <v>NA</v>
          </cell>
          <cell r="AB201" t="str">
            <v>NA</v>
          </cell>
          <cell r="AD201" t="str">
            <v>NA</v>
          </cell>
          <cell r="AE201" t="str">
            <v>NA</v>
          </cell>
        </row>
        <row r="202">
          <cell r="A202" t="str">
            <v> 3,3',4,4',5,5'-Hexachlorobiphenyl</v>
          </cell>
          <cell r="C202" t="str">
            <v>NA</v>
          </cell>
          <cell r="D202" t="str">
            <v>NA</v>
          </cell>
          <cell r="F202" t="str">
            <v>NA</v>
          </cell>
          <cell r="H202" t="str">
            <v>NA</v>
          </cell>
          <cell r="J202" t="str">
            <v>NA</v>
          </cell>
          <cell r="L202" t="str">
            <v>NA</v>
          </cell>
          <cell r="N202" t="str">
            <v>NA</v>
          </cell>
          <cell r="P202" t="str">
            <v>NA</v>
          </cell>
          <cell r="R202" t="str">
            <v>NA</v>
          </cell>
          <cell r="V202" t="str">
            <v>NA</v>
          </cell>
          <cell r="X202" t="str">
            <v>NA</v>
          </cell>
          <cell r="Z202" t="str">
            <v>NA</v>
          </cell>
          <cell r="AB202" t="str">
            <v>NA</v>
          </cell>
          <cell r="AD202" t="str">
            <v>NA</v>
          </cell>
          <cell r="AE202" t="str">
            <v>NA</v>
          </cell>
        </row>
        <row r="203">
          <cell r="A203" t="str">
            <v> 2,2',3,3',4,4',5-Heptachlorobiphenyl</v>
          </cell>
          <cell r="C203" t="str">
            <v>NA</v>
          </cell>
          <cell r="D203" t="str">
            <v>NA</v>
          </cell>
          <cell r="F203" t="str">
            <v>NA</v>
          </cell>
          <cell r="H203" t="str">
            <v>NA</v>
          </cell>
          <cell r="J203" t="str">
            <v>NA</v>
          </cell>
          <cell r="L203" t="str">
            <v>NA</v>
          </cell>
          <cell r="N203" t="str">
            <v>NA</v>
          </cell>
          <cell r="P203" t="str">
            <v>NA</v>
          </cell>
          <cell r="R203" t="str">
            <v>NA</v>
          </cell>
          <cell r="V203" t="str">
            <v>NA</v>
          </cell>
          <cell r="X203" t="str">
            <v>NA</v>
          </cell>
          <cell r="Z203" t="str">
            <v>NA</v>
          </cell>
          <cell r="AB203" t="str">
            <v>NA</v>
          </cell>
          <cell r="AD203" t="str">
            <v>NA</v>
          </cell>
          <cell r="AE203" t="str">
            <v>NA</v>
          </cell>
        </row>
        <row r="204">
          <cell r="A204" t="str">
            <v> 2,2',3,4,4',5,5'-Heptachlorobiphenyl</v>
          </cell>
          <cell r="C204" t="str">
            <v>NA</v>
          </cell>
          <cell r="D204" t="str">
            <v>NA</v>
          </cell>
          <cell r="F204" t="str">
            <v>NA</v>
          </cell>
          <cell r="H204" t="str">
            <v>NA</v>
          </cell>
          <cell r="J204" t="str">
            <v>NA</v>
          </cell>
          <cell r="L204" t="str">
            <v>NA</v>
          </cell>
          <cell r="N204" t="str">
            <v>NA</v>
          </cell>
          <cell r="P204" t="str">
            <v>NA</v>
          </cell>
          <cell r="R204" t="str">
            <v>NA</v>
          </cell>
          <cell r="V204" t="str">
            <v>NA</v>
          </cell>
          <cell r="X204" t="str">
            <v>NA</v>
          </cell>
          <cell r="Z204" t="str">
            <v>NA</v>
          </cell>
          <cell r="AB204" t="str">
            <v>NA</v>
          </cell>
          <cell r="AD204" t="str">
            <v>NA</v>
          </cell>
          <cell r="AE204" t="str">
            <v>NA</v>
          </cell>
        </row>
        <row r="205">
          <cell r="A205" t="str">
            <v> 2,3,3',4,4',5,5'-Heptachlorobiphenyl</v>
          </cell>
          <cell r="C205" t="str">
            <v>NA</v>
          </cell>
          <cell r="D205" t="str">
            <v>NA</v>
          </cell>
          <cell r="F205" t="str">
            <v>NA</v>
          </cell>
          <cell r="H205" t="str">
            <v>NA</v>
          </cell>
          <cell r="J205" t="str">
            <v>NA</v>
          </cell>
          <cell r="L205" t="str">
            <v>NA</v>
          </cell>
          <cell r="N205" t="str">
            <v>NA</v>
          </cell>
          <cell r="P205" t="str">
            <v>NA</v>
          </cell>
          <cell r="R205" t="str">
            <v>NA</v>
          </cell>
          <cell r="V205" t="str">
            <v>NA</v>
          </cell>
          <cell r="X205" t="str">
            <v>NA</v>
          </cell>
          <cell r="Z205" t="str">
            <v>NA</v>
          </cell>
          <cell r="AB205" t="str">
            <v>NA</v>
          </cell>
          <cell r="AD205" t="str">
            <v>NA</v>
          </cell>
          <cell r="AE205" t="str">
            <v>NA</v>
          </cell>
        </row>
        <row r="208">
          <cell r="A208" t="str">
            <v>Alcohols, Glycols</v>
          </cell>
        </row>
        <row r="209">
          <cell r="A209" t="str">
            <v>Ethylene Glycol</v>
          </cell>
          <cell r="D209">
            <v>2</v>
          </cell>
          <cell r="E209" t="str">
            <v>I</v>
          </cell>
          <cell r="F209">
            <v>2</v>
          </cell>
          <cell r="H209" t="str">
            <v>NA</v>
          </cell>
          <cell r="J209" t="str">
            <v>NA</v>
          </cell>
          <cell r="L209">
            <v>2</v>
          </cell>
          <cell r="M209" t="str">
            <v>H</v>
          </cell>
          <cell r="N209">
            <v>2</v>
          </cell>
          <cell r="P209" t="str">
            <v>NA</v>
          </cell>
          <cell r="R209" t="str">
            <v>NA</v>
          </cell>
          <cell r="T209" t="str">
            <v>Kidney</v>
          </cell>
          <cell r="V209" t="str">
            <v>NA</v>
          </cell>
          <cell r="X209" t="str">
            <v>NA</v>
          </cell>
          <cell r="Z209" t="str">
            <v>NA</v>
          </cell>
          <cell r="AB209" t="str">
            <v>NA</v>
          </cell>
          <cell r="AD209" t="str">
            <v>NA</v>
          </cell>
          <cell r="AE209">
            <v>1</v>
          </cell>
        </row>
        <row r="210">
          <cell r="A210" t="str">
            <v>Methanol</v>
          </cell>
          <cell r="D210">
            <v>0.5</v>
          </cell>
          <cell r="E210" t="str">
            <v>I</v>
          </cell>
          <cell r="F210">
            <v>0.5</v>
          </cell>
          <cell r="H210" t="str">
            <v>NA</v>
          </cell>
          <cell r="J210" t="str">
            <v>NA</v>
          </cell>
          <cell r="L210">
            <v>5</v>
          </cell>
          <cell r="M210" t="str">
            <v>H</v>
          </cell>
          <cell r="N210">
            <v>5</v>
          </cell>
          <cell r="P210" t="str">
            <v>NA</v>
          </cell>
          <cell r="R210" t="str">
            <v>NA</v>
          </cell>
          <cell r="T210" t="str">
            <v>Blood, CNS</v>
          </cell>
          <cell r="V210" t="str">
            <v>NA</v>
          </cell>
          <cell r="X210" t="str">
            <v>NA</v>
          </cell>
          <cell r="Z210" t="str">
            <v>NA</v>
          </cell>
          <cell r="AB210" t="str">
            <v>NA</v>
          </cell>
          <cell r="AD210" t="str">
            <v>NA</v>
          </cell>
          <cell r="AE210">
            <v>1</v>
          </cell>
        </row>
        <row r="211">
          <cell r="A211" t="str">
            <v>Triethylene Glycol</v>
          </cell>
          <cell r="D211">
            <v>2</v>
          </cell>
          <cell r="E211" t="str">
            <v>I</v>
          </cell>
          <cell r="F211">
            <v>2</v>
          </cell>
          <cell r="H211" t="str">
            <v>NA</v>
          </cell>
          <cell r="J211" t="str">
            <v>NA</v>
          </cell>
          <cell r="L211">
            <v>2</v>
          </cell>
          <cell r="M211" t="str">
            <v>H</v>
          </cell>
          <cell r="N211">
            <v>2</v>
          </cell>
          <cell r="P211" t="str">
            <v>NA</v>
          </cell>
          <cell r="R211" t="str">
            <v>NA</v>
          </cell>
          <cell r="T211" t="str">
            <v>Kidney</v>
          </cell>
          <cell r="V211" t="str">
            <v>NA</v>
          </cell>
          <cell r="X211" t="str">
            <v>NA</v>
          </cell>
          <cell r="Z211" t="str">
            <v>NA</v>
          </cell>
          <cell r="AB211" t="str">
            <v>NA</v>
          </cell>
          <cell r="AD211" t="str">
            <v>NA</v>
          </cell>
          <cell r="AE211">
            <v>1</v>
          </cell>
        </row>
        <row r="213">
          <cell r="A213" t="str">
            <v>Metals</v>
          </cell>
        </row>
        <row r="214">
          <cell r="A214" t="str">
            <v>Aluminum</v>
          </cell>
          <cell r="C214">
            <v>7429905</v>
          </cell>
          <cell r="D214">
            <v>1</v>
          </cell>
          <cell r="E214" t="str">
            <v>E</v>
          </cell>
          <cell r="F214">
            <v>1</v>
          </cell>
          <cell r="H214" t="str">
            <v>NA</v>
          </cell>
          <cell r="I214" t="str">
            <v>E</v>
          </cell>
          <cell r="J214">
            <v>0.0014</v>
          </cell>
          <cell r="K214" t="str">
            <v>E</v>
          </cell>
          <cell r="L214" t="str">
            <v>NA</v>
          </cell>
          <cell r="N214" t="str">
            <v>NA</v>
          </cell>
          <cell r="P214" t="str">
            <v>NA</v>
          </cell>
          <cell r="R214" t="str">
            <v>NA</v>
          </cell>
          <cell r="V214" t="str">
            <v>NA</v>
          </cell>
          <cell r="X214" t="str">
            <v>NA</v>
          </cell>
          <cell r="Z214" t="str">
            <v>NA</v>
          </cell>
          <cell r="AB214" t="str">
            <v>NA</v>
          </cell>
          <cell r="AD214" t="str">
            <v>D</v>
          </cell>
          <cell r="AE214">
            <v>1</v>
          </cell>
        </row>
        <row r="215">
          <cell r="A215" t="str">
            <v>Antimony</v>
          </cell>
          <cell r="C215">
            <v>7440360</v>
          </cell>
          <cell r="D215">
            <v>0.0004</v>
          </cell>
          <cell r="E215" t="str">
            <v>I</v>
          </cell>
          <cell r="F215">
            <v>6E-05</v>
          </cell>
          <cell r="H215" t="str">
            <v>NA</v>
          </cell>
          <cell r="J215" t="str">
            <v>NA</v>
          </cell>
          <cell r="L215">
            <v>0.0004</v>
          </cell>
          <cell r="M215" t="str">
            <v>H</v>
          </cell>
          <cell r="N215">
            <v>6E-05</v>
          </cell>
          <cell r="P215" t="str">
            <v>NA</v>
          </cell>
          <cell r="R215" t="str">
            <v>NA</v>
          </cell>
          <cell r="V215" t="str">
            <v>NA</v>
          </cell>
          <cell r="X215" t="str">
            <v>NA</v>
          </cell>
          <cell r="Z215" t="str">
            <v>NA</v>
          </cell>
          <cell r="AB215" t="str">
            <v>NA</v>
          </cell>
          <cell r="AD215" t="str">
            <v>D</v>
          </cell>
          <cell r="AE215">
            <v>0.15</v>
          </cell>
          <cell r="AF215" t="str">
            <v>R</v>
          </cell>
        </row>
        <row r="216">
          <cell r="A216" t="str">
            <v>Arsenic</v>
          </cell>
          <cell r="C216">
            <v>7440382</v>
          </cell>
          <cell r="D216">
            <v>0.0003</v>
          </cell>
          <cell r="E216" t="str">
            <v>I</v>
          </cell>
          <cell r="F216">
            <v>0.0003</v>
          </cell>
          <cell r="H216" t="str">
            <v>NA</v>
          </cell>
          <cell r="J216" t="str">
            <v>NA</v>
          </cell>
          <cell r="L216">
            <v>0.0003</v>
          </cell>
          <cell r="M216" t="str">
            <v>H</v>
          </cell>
          <cell r="N216">
            <v>0.0003</v>
          </cell>
          <cell r="P216" t="str">
            <v>NA</v>
          </cell>
          <cell r="R216" t="str">
            <v>NA</v>
          </cell>
          <cell r="T216" t="str">
            <v>Respiratory system</v>
          </cell>
          <cell r="V216">
            <v>1.5</v>
          </cell>
          <cell r="W216" t="str">
            <v>I</v>
          </cell>
          <cell r="X216">
            <v>1.5</v>
          </cell>
          <cell r="Z216">
            <v>0.0043</v>
          </cell>
          <cell r="AA216" t="str">
            <v>I</v>
          </cell>
          <cell r="AB216">
            <v>15</v>
          </cell>
          <cell r="AC216" t="str">
            <v>I</v>
          </cell>
          <cell r="AD216" t="str">
            <v>A</v>
          </cell>
          <cell r="AE216">
            <v>0.95</v>
          </cell>
          <cell r="AF216" t="str">
            <v>(i)</v>
          </cell>
        </row>
        <row r="217">
          <cell r="A217" t="str">
            <v>Barium</v>
          </cell>
          <cell r="C217">
            <v>7440393</v>
          </cell>
          <cell r="D217">
            <v>0.2</v>
          </cell>
          <cell r="E217" t="str">
            <v>I</v>
          </cell>
          <cell r="F217">
            <v>0.014000000000000002</v>
          </cell>
          <cell r="H217">
            <v>0.00049</v>
          </cell>
          <cell r="I217" t="str">
            <v>H2</v>
          </cell>
          <cell r="J217">
            <v>0.00014</v>
          </cell>
          <cell r="K217" t="str">
            <v>H2</v>
          </cell>
          <cell r="L217">
            <v>0.07</v>
          </cell>
          <cell r="M217" t="str">
            <v>H</v>
          </cell>
          <cell r="N217">
            <v>0.004900000000000001</v>
          </cell>
          <cell r="P217">
            <v>0.005</v>
          </cell>
          <cell r="Q217" t="str">
            <v>H2</v>
          </cell>
          <cell r="R217">
            <v>0.0014285714285714286</v>
          </cell>
          <cell r="S217" t="str">
            <v>H2</v>
          </cell>
          <cell r="V217" t="str">
            <v>NA</v>
          </cell>
          <cell r="X217" t="str">
            <v>NA</v>
          </cell>
          <cell r="Z217" t="str">
            <v>NA</v>
          </cell>
          <cell r="AB217" t="str">
            <v>NA</v>
          </cell>
          <cell r="AD217" t="str">
            <v>D</v>
          </cell>
          <cell r="AE217">
            <v>0.07</v>
          </cell>
          <cell r="AF217" t="str">
            <v>R</v>
          </cell>
        </row>
        <row r="218">
          <cell r="A218" t="str">
            <v>Beryllium</v>
          </cell>
          <cell r="C218">
            <v>740417</v>
          </cell>
          <cell r="D218">
            <v>0.002</v>
          </cell>
          <cell r="E218" t="str">
            <v>I</v>
          </cell>
          <cell r="F218">
            <v>1.4E-05</v>
          </cell>
          <cell r="H218">
            <v>1.995E-05</v>
          </cell>
          <cell r="I218" t="str">
            <v>I</v>
          </cell>
          <cell r="J218">
            <v>5.7E-06</v>
          </cell>
          <cell r="K218" t="str">
            <v>I</v>
          </cell>
          <cell r="L218" t="str">
            <v>NA</v>
          </cell>
          <cell r="N218" t="str">
            <v>NA</v>
          </cell>
          <cell r="P218" t="str">
            <v>NA</v>
          </cell>
          <cell r="R218" t="str">
            <v>NA</v>
          </cell>
          <cell r="V218" t="str">
            <v>NA</v>
          </cell>
          <cell r="X218" t="str">
            <v>NA</v>
          </cell>
          <cell r="Z218">
            <v>0.0024</v>
          </cell>
          <cell r="AA218" t="str">
            <v>I</v>
          </cell>
          <cell r="AB218">
            <v>8.4</v>
          </cell>
          <cell r="AC218" t="str">
            <v>I</v>
          </cell>
          <cell r="AD218" t="str">
            <v>B1</v>
          </cell>
          <cell r="AE218">
            <v>0.007</v>
          </cell>
          <cell r="AF218" t="str">
            <v>R</v>
          </cell>
        </row>
        <row r="219">
          <cell r="A219" t="str">
            <v>Cadmium, soil</v>
          </cell>
          <cell r="C219">
            <v>7440439</v>
          </cell>
          <cell r="D219">
            <v>0.001</v>
          </cell>
          <cell r="E219" t="str">
            <v>I</v>
          </cell>
          <cell r="F219">
            <v>2.5E-05</v>
          </cell>
          <cell r="H219">
            <v>0.00019950000000000002</v>
          </cell>
          <cell r="I219" t="str">
            <v>E</v>
          </cell>
          <cell r="J219">
            <v>5.7E-05</v>
          </cell>
          <cell r="K219" t="str">
            <v>E</v>
          </cell>
          <cell r="L219" t="str">
            <v>NA</v>
          </cell>
          <cell r="N219" t="str">
            <v>NA</v>
          </cell>
          <cell r="P219" t="str">
            <v>NA</v>
          </cell>
          <cell r="R219" t="str">
            <v>NA</v>
          </cell>
          <cell r="T219" t="str">
            <v>Kidney</v>
          </cell>
          <cell r="V219" t="str">
            <v>NA</v>
          </cell>
          <cell r="X219" t="str">
            <v>NA</v>
          </cell>
          <cell r="Z219">
            <v>0.0018</v>
          </cell>
          <cell r="AA219" t="str">
            <v>I</v>
          </cell>
          <cell r="AB219">
            <v>6.3</v>
          </cell>
          <cell r="AC219" t="str">
            <v>I</v>
          </cell>
          <cell r="AD219" t="str">
            <v>B1</v>
          </cell>
          <cell r="AE219">
            <v>0.025</v>
          </cell>
          <cell r="AF219" t="str">
            <v>R</v>
          </cell>
        </row>
        <row r="220">
          <cell r="A220" t="str">
            <v>Cadmium, water</v>
          </cell>
          <cell r="C220">
            <v>7440439</v>
          </cell>
          <cell r="D220">
            <v>0.0005</v>
          </cell>
          <cell r="E220" t="str">
            <v>I</v>
          </cell>
          <cell r="F220">
            <v>2.5E-05</v>
          </cell>
          <cell r="H220">
            <v>0.00019950000000000002</v>
          </cell>
          <cell r="I220" t="str">
            <v>E3</v>
          </cell>
          <cell r="J220">
            <v>5.7E-05</v>
          </cell>
          <cell r="K220" t="str">
            <v>E</v>
          </cell>
          <cell r="L220" t="str">
            <v>NA</v>
          </cell>
          <cell r="N220" t="str">
            <v>NA</v>
          </cell>
          <cell r="P220" t="str">
            <v>NA</v>
          </cell>
          <cell r="R220" t="str">
            <v>NA</v>
          </cell>
          <cell r="T220" t="str">
            <v>Kidney</v>
          </cell>
          <cell r="V220" t="str">
            <v>NA</v>
          </cell>
          <cell r="X220" t="str">
            <v>NA</v>
          </cell>
          <cell r="Z220">
            <v>0.0018</v>
          </cell>
          <cell r="AA220" t="str">
            <v>I</v>
          </cell>
          <cell r="AB220">
            <v>6.3</v>
          </cell>
          <cell r="AC220" t="str">
            <v>I</v>
          </cell>
          <cell r="AD220" t="str">
            <v>B1</v>
          </cell>
          <cell r="AE220">
            <v>0.05</v>
          </cell>
          <cell r="AF220" t="str">
            <v>(i)</v>
          </cell>
        </row>
        <row r="221">
          <cell r="A221" t="str">
            <v>Chromium, Trivalent</v>
          </cell>
          <cell r="C221">
            <v>16065831</v>
          </cell>
          <cell r="D221">
            <v>1.5</v>
          </cell>
          <cell r="E221" t="str">
            <v>I</v>
          </cell>
          <cell r="F221">
            <v>0.0195</v>
          </cell>
          <cell r="H221" t="str">
            <v>NA</v>
          </cell>
          <cell r="J221" t="str">
            <v>NA</v>
          </cell>
          <cell r="L221" t="str">
            <v>NA</v>
          </cell>
          <cell r="N221" t="str">
            <v>NA</v>
          </cell>
          <cell r="P221" t="str">
            <v>NA</v>
          </cell>
          <cell r="R221" t="str">
            <v>NA</v>
          </cell>
          <cell r="V221" t="str">
            <v>NA</v>
          </cell>
          <cell r="X221" t="str">
            <v>NA</v>
          </cell>
          <cell r="Z221" t="str">
            <v>NA</v>
          </cell>
          <cell r="AB221" t="str">
            <v>NA</v>
          </cell>
          <cell r="AD221" t="str">
            <v>D</v>
          </cell>
          <cell r="AE221">
            <v>0.013</v>
          </cell>
          <cell r="AF221" t="str">
            <v>R</v>
          </cell>
        </row>
        <row r="222">
          <cell r="A222" t="str">
            <v>Chromium, Hexavalent</v>
          </cell>
          <cell r="C222">
            <v>18540299</v>
          </cell>
          <cell r="D222">
            <v>0.003</v>
          </cell>
          <cell r="E222" t="str">
            <v>I</v>
          </cell>
          <cell r="F222">
            <v>7.500000000000001E-05</v>
          </cell>
          <cell r="H222">
            <v>0.0001</v>
          </cell>
          <cell r="I222" t="str">
            <v>I</v>
          </cell>
          <cell r="J222">
            <v>2.857142857142857E-05</v>
          </cell>
          <cell r="K222" t="str">
            <v>I</v>
          </cell>
          <cell r="L222" t="str">
            <v>NA</v>
          </cell>
          <cell r="N222" t="str">
            <v>NA</v>
          </cell>
          <cell r="P222" t="str">
            <v>NA</v>
          </cell>
          <cell r="R222" t="str">
            <v>NA</v>
          </cell>
          <cell r="T222" t="str">
            <v>Respiratory system</v>
          </cell>
          <cell r="V222" t="str">
            <v>NA</v>
          </cell>
          <cell r="X222" t="str">
            <v>NA</v>
          </cell>
          <cell r="Z222">
            <v>0.011714285714285714</v>
          </cell>
          <cell r="AA222" t="str">
            <v>I</v>
          </cell>
          <cell r="AB222">
            <v>41</v>
          </cell>
          <cell r="AC222" t="str">
            <v>I</v>
          </cell>
          <cell r="AD222" t="str">
            <v>A-inhalation, D-oral</v>
          </cell>
          <cell r="AE222">
            <v>0.025</v>
          </cell>
          <cell r="AF222" t="str">
            <v>R</v>
          </cell>
        </row>
        <row r="223">
          <cell r="A223" t="str">
            <v>Chromium</v>
          </cell>
          <cell r="C223">
            <v>18540299</v>
          </cell>
          <cell r="D223">
            <v>1.5</v>
          </cell>
          <cell r="E223" t="str">
            <v>I</v>
          </cell>
          <cell r="F223">
            <v>0.037500000000000006</v>
          </cell>
          <cell r="H223" t="str">
            <v>NA</v>
          </cell>
          <cell r="J223" t="str">
            <v>NA</v>
          </cell>
          <cell r="L223" t="str">
            <v>NA</v>
          </cell>
          <cell r="N223" t="str">
            <v>NA</v>
          </cell>
          <cell r="P223" t="str">
            <v>NA</v>
          </cell>
          <cell r="R223" t="str">
            <v>NA</v>
          </cell>
          <cell r="T223" t="str">
            <v>Respiratory system</v>
          </cell>
          <cell r="V223" t="str">
            <v>NA</v>
          </cell>
          <cell r="X223" t="str">
            <v>NA</v>
          </cell>
          <cell r="Z223">
            <v>0.011714285714285714</v>
          </cell>
          <cell r="AA223" t="str">
            <v>I</v>
          </cell>
          <cell r="AB223">
            <v>41</v>
          </cell>
          <cell r="AC223" t="str">
            <v>I</v>
          </cell>
          <cell r="AD223" t="str">
            <v>A-inhalation, D-oral</v>
          </cell>
          <cell r="AE223">
            <v>0.025</v>
          </cell>
          <cell r="AF223" t="str">
            <v>R</v>
          </cell>
        </row>
        <row r="224">
          <cell r="A224" t="str">
            <v>Cobalt</v>
          </cell>
          <cell r="C224">
            <v>7440484</v>
          </cell>
          <cell r="D224">
            <v>0.02</v>
          </cell>
          <cell r="E224" t="str">
            <v>E</v>
          </cell>
          <cell r="F224">
            <v>0.02</v>
          </cell>
          <cell r="H224">
            <v>1.995E-05</v>
          </cell>
          <cell r="I224" t="str">
            <v>E</v>
          </cell>
          <cell r="J224">
            <v>5.7E-06</v>
          </cell>
          <cell r="K224" t="str">
            <v>E</v>
          </cell>
          <cell r="L224" t="str">
            <v>NA</v>
          </cell>
          <cell r="N224" t="str">
            <v>NA</v>
          </cell>
          <cell r="P224" t="str">
            <v>NA</v>
          </cell>
          <cell r="R224" t="str">
            <v>NA</v>
          </cell>
          <cell r="V224" t="str">
            <v>NA</v>
          </cell>
          <cell r="X224" t="str">
            <v>NA</v>
          </cell>
          <cell r="Z224" t="str">
            <v>NA</v>
          </cell>
          <cell r="AB224" t="str">
            <v>NA</v>
          </cell>
          <cell r="AD224" t="str">
            <v>NA</v>
          </cell>
          <cell r="AE224">
            <v>1</v>
          </cell>
        </row>
        <row r="225">
          <cell r="A225" t="str">
            <v>Copper</v>
          </cell>
          <cell r="C225">
            <v>7440508</v>
          </cell>
          <cell r="D225">
            <v>0.04</v>
          </cell>
          <cell r="E225" t="str">
            <v>H</v>
          </cell>
          <cell r="F225">
            <v>0.04</v>
          </cell>
          <cell r="H225" t="str">
            <v>NA</v>
          </cell>
          <cell r="J225" t="str">
            <v>NA</v>
          </cell>
          <cell r="L225">
            <v>0.04</v>
          </cell>
          <cell r="M225" t="str">
            <v>H</v>
          </cell>
          <cell r="N225">
            <v>0.04</v>
          </cell>
          <cell r="P225" t="str">
            <v>NA</v>
          </cell>
          <cell r="R225" t="str">
            <v>NA</v>
          </cell>
          <cell r="V225" t="str">
            <v>NA</v>
          </cell>
          <cell r="X225" t="str">
            <v>NA</v>
          </cell>
          <cell r="Z225" t="str">
            <v>NA</v>
          </cell>
          <cell r="AB225" t="str">
            <v>NA</v>
          </cell>
          <cell r="AD225" t="str">
            <v>D</v>
          </cell>
          <cell r="AE225">
            <v>1</v>
          </cell>
        </row>
        <row r="226">
          <cell r="A226" t="str">
            <v>Hafnium</v>
          </cell>
          <cell r="C226">
            <v>7440586</v>
          </cell>
          <cell r="D226">
            <v>0.002</v>
          </cell>
          <cell r="E226" t="str">
            <v>(e)</v>
          </cell>
          <cell r="F226">
            <v>0.002</v>
          </cell>
          <cell r="H226" t="str">
            <v>NA</v>
          </cell>
          <cell r="J226" t="str">
            <v>NA</v>
          </cell>
          <cell r="L226" t="str">
            <v>NA</v>
          </cell>
          <cell r="N226" t="str">
            <v>NA</v>
          </cell>
          <cell r="P226" t="str">
            <v>NA</v>
          </cell>
          <cell r="R226" t="str">
            <v>NA</v>
          </cell>
          <cell r="V226" t="str">
            <v>NA</v>
          </cell>
          <cell r="X226" t="str">
            <v>NA</v>
          </cell>
          <cell r="Z226" t="str">
            <v>NA</v>
          </cell>
          <cell r="AB226" t="str">
            <v>NA</v>
          </cell>
          <cell r="AD226" t="str">
            <v>D</v>
          </cell>
          <cell r="AE226">
            <v>1</v>
          </cell>
        </row>
        <row r="227">
          <cell r="A227" t="str">
            <v>Iron</v>
          </cell>
          <cell r="C227">
            <v>7439896</v>
          </cell>
          <cell r="D227">
            <v>0.3</v>
          </cell>
          <cell r="E227" t="str">
            <v>E3</v>
          </cell>
          <cell r="F227">
            <v>0.3</v>
          </cell>
          <cell r="H227" t="str">
            <v>NA</v>
          </cell>
          <cell r="J227" t="str">
            <v>NA</v>
          </cell>
          <cell r="L227" t="str">
            <v>NA</v>
          </cell>
          <cell r="N227" t="str">
            <v>NA</v>
          </cell>
          <cell r="P227" t="str">
            <v>NA</v>
          </cell>
          <cell r="R227" t="str">
            <v>NA</v>
          </cell>
          <cell r="T227" t="str">
            <v>NA</v>
          </cell>
          <cell r="V227" t="str">
            <v>NA</v>
          </cell>
          <cell r="X227" t="str">
            <v>NA</v>
          </cell>
          <cell r="Z227" t="str">
            <v>NA</v>
          </cell>
          <cell r="AB227" t="str">
            <v>NA</v>
          </cell>
          <cell r="AD227" t="str">
            <v>NA</v>
          </cell>
          <cell r="AE227">
            <v>1</v>
          </cell>
        </row>
        <row r="228">
          <cell r="A228" t="str">
            <v>Lead</v>
          </cell>
          <cell r="C228">
            <v>7439921</v>
          </cell>
          <cell r="D228" t="str">
            <v>NA</v>
          </cell>
          <cell r="F228" t="str">
            <v>NA</v>
          </cell>
          <cell r="H228" t="str">
            <v>NA</v>
          </cell>
          <cell r="J228" t="str">
            <v>NA</v>
          </cell>
          <cell r="L228" t="str">
            <v>NA</v>
          </cell>
          <cell r="N228" t="str">
            <v>NA</v>
          </cell>
          <cell r="P228" t="str">
            <v>NA</v>
          </cell>
          <cell r="R228" t="str">
            <v>NA</v>
          </cell>
          <cell r="T228" t="str">
            <v>NA</v>
          </cell>
          <cell r="V228" t="str">
            <v>NA</v>
          </cell>
          <cell r="X228" t="str">
            <v>NA</v>
          </cell>
          <cell r="Z228" t="str">
            <v>NA</v>
          </cell>
          <cell r="AB228" t="str">
            <v>NA</v>
          </cell>
          <cell r="AD228" t="str">
            <v>B2</v>
          </cell>
          <cell r="AE228">
            <v>1</v>
          </cell>
        </row>
        <row r="229">
          <cell r="A229" t="str">
            <v>Manganese</v>
          </cell>
          <cell r="C229">
            <v>7439965</v>
          </cell>
          <cell r="D229">
            <v>0.02</v>
          </cell>
          <cell r="E229" t="str">
            <v>RBC</v>
          </cell>
          <cell r="F229">
            <v>0.0008</v>
          </cell>
          <cell r="H229">
            <v>5.005E-05</v>
          </cell>
          <cell r="J229">
            <v>1.43E-05</v>
          </cell>
          <cell r="L229">
            <v>0.023</v>
          </cell>
          <cell r="M229" t="str">
            <v>H,k</v>
          </cell>
          <cell r="N229">
            <v>0.00092</v>
          </cell>
          <cell r="P229" t="str">
            <v>NA</v>
          </cell>
          <cell r="R229" t="str">
            <v>NA</v>
          </cell>
          <cell r="V229" t="str">
            <v>NA</v>
          </cell>
          <cell r="X229" t="str">
            <v>NA</v>
          </cell>
          <cell r="Z229" t="str">
            <v>NA</v>
          </cell>
          <cell r="AB229" t="str">
            <v>NA</v>
          </cell>
          <cell r="AD229" t="str">
            <v>D</v>
          </cell>
          <cell r="AE229">
            <v>0.04</v>
          </cell>
          <cell r="AF229" t="str">
            <v>R</v>
          </cell>
        </row>
        <row r="230">
          <cell r="A230" t="str">
            <v>Mercury</v>
          </cell>
          <cell r="C230">
            <v>7439976</v>
          </cell>
          <cell r="D230">
            <v>0.0003</v>
          </cell>
          <cell r="E230" t="str">
            <v>I,m</v>
          </cell>
          <cell r="F230">
            <v>2.1E-05</v>
          </cell>
          <cell r="H230">
            <v>0.000301</v>
          </cell>
          <cell r="I230" t="str">
            <v>I</v>
          </cell>
          <cell r="J230">
            <v>8.6E-05</v>
          </cell>
          <cell r="K230" t="str">
            <v>I</v>
          </cell>
          <cell r="L230">
            <v>0.003</v>
          </cell>
          <cell r="M230" t="str">
            <v>H</v>
          </cell>
          <cell r="N230">
            <v>0.00021000000000000004</v>
          </cell>
          <cell r="P230">
            <v>0.0003</v>
          </cell>
          <cell r="Q230" t="str">
            <v>H</v>
          </cell>
          <cell r="R230">
            <v>8.57142857142857E-05</v>
          </cell>
          <cell r="S230" t="str">
            <v>H</v>
          </cell>
          <cell r="V230" t="str">
            <v>NA</v>
          </cell>
          <cell r="X230" t="str">
            <v>NA</v>
          </cell>
          <cell r="Z230" t="str">
            <v>NA</v>
          </cell>
          <cell r="AB230" t="str">
            <v>NA</v>
          </cell>
          <cell r="AD230" t="str">
            <v>C (mercuric chloride)</v>
          </cell>
          <cell r="AE230">
            <v>0.07</v>
          </cell>
          <cell r="AF230" t="str">
            <v>R,s</v>
          </cell>
        </row>
        <row r="231">
          <cell r="A231" t="str">
            <v>Nickel</v>
          </cell>
          <cell r="C231">
            <v>7440020</v>
          </cell>
          <cell r="D231">
            <v>0.02</v>
          </cell>
          <cell r="E231" t="str">
            <v>I</v>
          </cell>
          <cell r="F231">
            <v>0.0008</v>
          </cell>
          <cell r="H231" t="str">
            <v>NA</v>
          </cell>
          <cell r="J231" t="str">
            <v>NA</v>
          </cell>
          <cell r="L231">
            <v>0.02</v>
          </cell>
          <cell r="M231" t="str">
            <v>H</v>
          </cell>
          <cell r="N231">
            <v>0.0008</v>
          </cell>
          <cell r="P231" t="str">
            <v>NA</v>
          </cell>
          <cell r="R231" t="str">
            <v>NA</v>
          </cell>
          <cell r="V231" t="str">
            <v>NA</v>
          </cell>
          <cell r="X231" t="str">
            <v>NA</v>
          </cell>
          <cell r="Z231" t="str">
            <v>NA</v>
          </cell>
          <cell r="AB231" t="str">
            <v>NA</v>
          </cell>
          <cell r="AD231" t="str">
            <v>D</v>
          </cell>
          <cell r="AE231">
            <v>0.04</v>
          </cell>
          <cell r="AF231" t="str">
            <v>R</v>
          </cell>
        </row>
        <row r="232">
          <cell r="A232" t="str">
            <v>Selenium</v>
          </cell>
          <cell r="C232">
            <v>7782492</v>
          </cell>
          <cell r="D232">
            <v>0.005</v>
          </cell>
          <cell r="E232" t="str">
            <v>I</v>
          </cell>
          <cell r="F232">
            <v>0.005</v>
          </cell>
          <cell r="H232" t="str">
            <v>NA</v>
          </cell>
          <cell r="J232" t="str">
            <v>NA</v>
          </cell>
          <cell r="L232">
            <v>0.005</v>
          </cell>
          <cell r="M232" t="str">
            <v>H</v>
          </cell>
          <cell r="N232">
            <v>0.005</v>
          </cell>
          <cell r="P232" t="str">
            <v>NA</v>
          </cell>
          <cell r="R232" t="str">
            <v>NA</v>
          </cell>
          <cell r="V232" t="str">
            <v>NA</v>
          </cell>
          <cell r="X232" t="str">
            <v>NA</v>
          </cell>
          <cell r="Z232" t="str">
            <v>NA</v>
          </cell>
          <cell r="AB232" t="str">
            <v>NA</v>
          </cell>
          <cell r="AD232" t="str">
            <v>D</v>
          </cell>
          <cell r="AE232">
            <v>0.55</v>
          </cell>
          <cell r="AF232" t="str">
            <v>R</v>
          </cell>
        </row>
        <row r="233">
          <cell r="A233" t="str">
            <v>Silver</v>
          </cell>
          <cell r="C233">
            <v>7440224</v>
          </cell>
          <cell r="D233">
            <v>0.005</v>
          </cell>
          <cell r="E233" t="str">
            <v>I</v>
          </cell>
          <cell r="F233">
            <v>0.0002</v>
          </cell>
          <cell r="H233" t="str">
            <v>NA</v>
          </cell>
          <cell r="J233" t="str">
            <v>NA</v>
          </cell>
          <cell r="L233">
            <v>0.005</v>
          </cell>
          <cell r="M233" t="str">
            <v>H</v>
          </cell>
          <cell r="N233">
            <v>0.0002</v>
          </cell>
          <cell r="P233" t="str">
            <v>NA</v>
          </cell>
          <cell r="R233" t="str">
            <v>NA</v>
          </cell>
          <cell r="V233" t="str">
            <v>NA</v>
          </cell>
          <cell r="X233" t="str">
            <v>NA</v>
          </cell>
          <cell r="Z233" t="str">
            <v>NA</v>
          </cell>
          <cell r="AB233" t="str">
            <v>NA</v>
          </cell>
          <cell r="AD233" t="str">
            <v>D</v>
          </cell>
          <cell r="AE233">
            <v>0.04</v>
          </cell>
          <cell r="AF233" t="str">
            <v>(i)</v>
          </cell>
        </row>
        <row r="234">
          <cell r="A234" t="str">
            <v>Titanium</v>
          </cell>
          <cell r="D234">
            <v>4</v>
          </cell>
          <cell r="E234" t="str">
            <v>NCEA</v>
          </cell>
          <cell r="F234">
            <v>4</v>
          </cell>
          <cell r="H234">
            <v>0.0301</v>
          </cell>
          <cell r="J234">
            <v>0.0086</v>
          </cell>
          <cell r="L234" t="str">
            <v>NA</v>
          </cell>
          <cell r="N234" t="str">
            <v>NA</v>
          </cell>
          <cell r="P234" t="str">
            <v>NA</v>
          </cell>
          <cell r="V234" t="str">
            <v>NA</v>
          </cell>
          <cell r="X234" t="str">
            <v>NA</v>
          </cell>
          <cell r="Z234" t="str">
            <v>NA</v>
          </cell>
          <cell r="AB234" t="str">
            <v>NA</v>
          </cell>
          <cell r="AD234" t="str">
            <v>NA</v>
          </cell>
          <cell r="AE234">
            <v>1</v>
          </cell>
        </row>
        <row r="235">
          <cell r="A235" t="str">
            <v>Thallium</v>
          </cell>
          <cell r="C235">
            <v>7440280</v>
          </cell>
          <cell r="D235">
            <v>8E-05</v>
          </cell>
          <cell r="E235" t="str">
            <v>I</v>
          </cell>
          <cell r="F235">
            <v>8E-05</v>
          </cell>
          <cell r="H235" t="str">
            <v>NA</v>
          </cell>
          <cell r="J235" t="str">
            <v>NA</v>
          </cell>
          <cell r="L235">
            <v>0.0008</v>
          </cell>
          <cell r="M235" t="str">
            <v>H</v>
          </cell>
          <cell r="N235">
            <v>0.0008</v>
          </cell>
          <cell r="P235" t="str">
            <v>NA</v>
          </cell>
          <cell r="R235" t="str">
            <v>NA</v>
          </cell>
          <cell r="V235" t="str">
            <v>NA</v>
          </cell>
          <cell r="X235" t="str">
            <v>NA</v>
          </cell>
          <cell r="Z235" t="str">
            <v>NA</v>
          </cell>
          <cell r="AB235" t="str">
            <v>NA</v>
          </cell>
          <cell r="AD235" t="str">
            <v>D</v>
          </cell>
          <cell r="AE235">
            <v>1</v>
          </cell>
          <cell r="AF235" t="str">
            <v>R</v>
          </cell>
        </row>
        <row r="236">
          <cell r="A236" t="str">
            <v>Vanadium</v>
          </cell>
          <cell r="C236">
            <v>7440622</v>
          </cell>
          <cell r="D236">
            <v>0.001</v>
          </cell>
          <cell r="E236" t="str">
            <v>NCEA</v>
          </cell>
          <cell r="F236">
            <v>2.6E-05</v>
          </cell>
          <cell r="H236" t="str">
            <v>NA</v>
          </cell>
          <cell r="J236" t="str">
            <v>NA</v>
          </cell>
          <cell r="L236">
            <v>0.007</v>
          </cell>
          <cell r="M236" t="str">
            <v>H</v>
          </cell>
          <cell r="N236">
            <v>0.000182</v>
          </cell>
          <cell r="P236" t="str">
            <v>NA</v>
          </cell>
          <cell r="R236" t="str">
            <v>NA</v>
          </cell>
          <cell r="V236" t="str">
            <v>NA</v>
          </cell>
          <cell r="X236" t="str">
            <v>NA</v>
          </cell>
          <cell r="Z236" t="str">
            <v>NA</v>
          </cell>
          <cell r="AB236" t="str">
            <v>NA</v>
          </cell>
          <cell r="AD236" t="str">
            <v>NA</v>
          </cell>
          <cell r="AE236">
            <v>0.026</v>
          </cell>
          <cell r="AF236" t="str">
            <v>R</v>
          </cell>
        </row>
        <row r="237">
          <cell r="A237" t="str">
            <v>Zinc</v>
          </cell>
          <cell r="C237">
            <v>7440666</v>
          </cell>
          <cell r="D237">
            <v>0.3</v>
          </cell>
          <cell r="E237" t="str">
            <v>I</v>
          </cell>
          <cell r="F237">
            <v>0.3</v>
          </cell>
          <cell r="H237" t="str">
            <v>NA</v>
          </cell>
          <cell r="J237" t="str">
            <v>NA</v>
          </cell>
          <cell r="L237">
            <v>0.3</v>
          </cell>
          <cell r="M237" t="str">
            <v>H</v>
          </cell>
          <cell r="N237">
            <v>0.3</v>
          </cell>
          <cell r="P237" t="str">
            <v>NA</v>
          </cell>
          <cell r="R237" t="str">
            <v>NA</v>
          </cell>
          <cell r="T237" t="str">
            <v>Blood</v>
          </cell>
          <cell r="V237" t="str">
            <v>NA</v>
          </cell>
          <cell r="X237" t="str">
            <v>NA</v>
          </cell>
          <cell r="Z237" t="str">
            <v>NA</v>
          </cell>
          <cell r="AB237" t="str">
            <v>NA</v>
          </cell>
          <cell r="AD237" t="str">
            <v>D</v>
          </cell>
          <cell r="AE237">
            <v>1</v>
          </cell>
        </row>
        <row r="238">
          <cell r="A238" t="str">
            <v>Zirconium</v>
          </cell>
          <cell r="C238">
            <v>7440677</v>
          </cell>
          <cell r="D238">
            <v>0.005</v>
          </cell>
          <cell r="E238" t="str">
            <v>(e)</v>
          </cell>
          <cell r="F238">
            <v>0.005</v>
          </cell>
          <cell r="H238">
            <v>0.01</v>
          </cell>
          <cell r="I238" t="str">
            <v>(e)</v>
          </cell>
          <cell r="J238" t="str">
            <v>NA</v>
          </cell>
          <cell r="L238" t="str">
            <v>NA</v>
          </cell>
          <cell r="N238" t="str">
            <v>NA</v>
          </cell>
          <cell r="P238" t="str">
            <v>NA</v>
          </cell>
          <cell r="R238" t="str">
            <v>NA</v>
          </cell>
          <cell r="T238" t="str">
            <v>NA</v>
          </cell>
          <cell r="V238" t="str">
            <v>NA</v>
          </cell>
          <cell r="X238" t="str">
            <v>NA</v>
          </cell>
          <cell r="Z238" t="str">
            <v>NA</v>
          </cell>
          <cell r="AB238" t="str">
            <v>NA</v>
          </cell>
          <cell r="AD238" t="str">
            <v>D</v>
          </cell>
          <cell r="AE238">
            <v>1</v>
          </cell>
        </row>
        <row r="240">
          <cell r="A240" t="str">
            <v>Inorganic Compounds</v>
          </cell>
        </row>
        <row r="241">
          <cell r="A241" t="str">
            <v>Ammonia</v>
          </cell>
          <cell r="C241">
            <v>7664417</v>
          </cell>
          <cell r="D241" t="str">
            <v>NA</v>
          </cell>
          <cell r="F241" t="str">
            <v>NA</v>
          </cell>
          <cell r="H241">
            <v>0.10010000000000001</v>
          </cell>
          <cell r="I241" t="str">
            <v>I</v>
          </cell>
          <cell r="J241">
            <v>0.028600000000000004</v>
          </cell>
          <cell r="L241" t="str">
            <v>NA</v>
          </cell>
          <cell r="N241" t="str">
            <v>NA</v>
          </cell>
          <cell r="P241">
            <v>0.10010000000000001</v>
          </cell>
          <cell r="Q241" t="str">
            <v>H</v>
          </cell>
          <cell r="V241" t="str">
            <v>NA</v>
          </cell>
          <cell r="X241" t="str">
            <v>NA</v>
          </cell>
          <cell r="Z241" t="str">
            <v>NA</v>
          </cell>
          <cell r="AB241" t="str">
            <v>NA</v>
          </cell>
          <cell r="AD241" t="str">
            <v>D</v>
          </cell>
          <cell r="AE241">
            <v>1</v>
          </cell>
        </row>
        <row r="242">
          <cell r="A242" t="str">
            <v>Cyanide</v>
          </cell>
          <cell r="C242">
            <v>57125</v>
          </cell>
          <cell r="D242">
            <v>0.02</v>
          </cell>
          <cell r="E242" t="str">
            <v>I</v>
          </cell>
          <cell r="F242">
            <v>0.0094</v>
          </cell>
          <cell r="H242" t="str">
            <v>NA</v>
          </cell>
          <cell r="J242" t="str">
            <v>NA</v>
          </cell>
          <cell r="L242">
            <v>0.02</v>
          </cell>
          <cell r="M242" t="str">
            <v>H</v>
          </cell>
          <cell r="N242">
            <v>0.0094</v>
          </cell>
          <cell r="P242" t="str">
            <v>NA</v>
          </cell>
          <cell r="R242" t="str">
            <v>NA</v>
          </cell>
          <cell r="V242" t="str">
            <v>NA</v>
          </cell>
          <cell r="X242" t="str">
            <v>NA</v>
          </cell>
          <cell r="Z242" t="str">
            <v>NA</v>
          </cell>
          <cell r="AB242" t="str">
            <v>NA</v>
          </cell>
          <cell r="AD242" t="str">
            <v>D</v>
          </cell>
          <cell r="AE242">
            <v>0.47</v>
          </cell>
          <cell r="AF242" t="str">
            <v>R</v>
          </cell>
        </row>
        <row r="243">
          <cell r="A243" t="str">
            <v>Fluoride</v>
          </cell>
          <cell r="C243">
            <v>16984488</v>
          </cell>
          <cell r="D243">
            <v>0.06</v>
          </cell>
          <cell r="E243" t="str">
            <v>I</v>
          </cell>
          <cell r="F243">
            <v>0.06</v>
          </cell>
          <cell r="H243" t="str">
            <v>NA</v>
          </cell>
          <cell r="J243" t="str">
            <v>NA</v>
          </cell>
          <cell r="L243" t="str">
            <v>NA</v>
          </cell>
          <cell r="N243" t="str">
            <v>NA</v>
          </cell>
          <cell r="P243" t="str">
            <v>NA</v>
          </cell>
          <cell r="R243" t="str">
            <v>NA</v>
          </cell>
          <cell r="V243" t="str">
            <v>NA</v>
          </cell>
          <cell r="X243" t="str">
            <v>NA</v>
          </cell>
          <cell r="Z243" t="str">
            <v>NA</v>
          </cell>
          <cell r="AB243" t="str">
            <v>NA</v>
          </cell>
          <cell r="AD243" t="str">
            <v>NA</v>
          </cell>
          <cell r="AE243">
            <v>1</v>
          </cell>
        </row>
        <row r="244">
          <cell r="A244" t="str">
            <v>Nitrogen, Nitrate (as N)</v>
          </cell>
          <cell r="C244">
            <v>14797558</v>
          </cell>
          <cell r="D244">
            <v>1.6</v>
          </cell>
          <cell r="E244" t="str">
            <v>I</v>
          </cell>
          <cell r="F244">
            <v>1.6</v>
          </cell>
          <cell r="H244" t="str">
            <v>NA</v>
          </cell>
          <cell r="J244" t="str">
            <v>NA</v>
          </cell>
          <cell r="L244" t="str">
            <v>NA</v>
          </cell>
          <cell r="N244" t="str">
            <v>NA</v>
          </cell>
          <cell r="P244" t="str">
            <v>NA</v>
          </cell>
          <cell r="R244" t="str">
            <v>NA</v>
          </cell>
          <cell r="V244" t="str">
            <v>NA</v>
          </cell>
          <cell r="X244" t="str">
            <v>NA</v>
          </cell>
          <cell r="Z244" t="str">
            <v>NA</v>
          </cell>
          <cell r="AB244" t="str">
            <v>NA</v>
          </cell>
          <cell r="AD244" t="str">
            <v>NA</v>
          </cell>
          <cell r="AE244">
            <v>1</v>
          </cell>
        </row>
        <row r="245">
          <cell r="A245" t="str">
            <v>Nitrogen, nitrate-nitrite</v>
          </cell>
          <cell r="C245" t="str">
            <v>NA</v>
          </cell>
          <cell r="D245">
            <v>0.1</v>
          </cell>
          <cell r="E245" t="str">
            <v>I</v>
          </cell>
          <cell r="F245">
            <v>0.1</v>
          </cell>
          <cell r="H245" t="str">
            <v>NA</v>
          </cell>
          <cell r="J245" t="str">
            <v>NA</v>
          </cell>
          <cell r="L245">
            <v>0.1</v>
          </cell>
          <cell r="M245" t="str">
            <v>H</v>
          </cell>
          <cell r="N245">
            <v>0.1</v>
          </cell>
          <cell r="P245" t="str">
            <v>NA</v>
          </cell>
          <cell r="R245" t="str">
            <v>NA</v>
          </cell>
          <cell r="V245" t="str">
            <v>NA</v>
          </cell>
          <cell r="X245" t="str">
            <v>NA</v>
          </cell>
          <cell r="Z245" t="str">
            <v>NA</v>
          </cell>
          <cell r="AB245" t="str">
            <v>NA</v>
          </cell>
          <cell r="AD245" t="str">
            <v>NA</v>
          </cell>
          <cell r="AE245">
            <v>1</v>
          </cell>
        </row>
        <row r="246">
          <cell r="A246" t="str">
            <v>Nitrite</v>
          </cell>
          <cell r="C246">
            <v>14797650</v>
          </cell>
          <cell r="D246">
            <v>0.1</v>
          </cell>
          <cell r="E246" t="str">
            <v>I</v>
          </cell>
          <cell r="F246">
            <v>0.1</v>
          </cell>
          <cell r="H246" t="str">
            <v>NA</v>
          </cell>
          <cell r="J246" t="str">
            <v>NA</v>
          </cell>
          <cell r="L246">
            <v>0.1</v>
          </cell>
          <cell r="M246" t="str">
            <v>H</v>
          </cell>
          <cell r="N246">
            <v>0.1</v>
          </cell>
          <cell r="P246" t="str">
            <v>NA</v>
          </cell>
          <cell r="R246" t="str">
            <v>NA</v>
          </cell>
          <cell r="V246" t="str">
            <v>NA</v>
          </cell>
          <cell r="X246" t="str">
            <v>NA</v>
          </cell>
          <cell r="Z246" t="str">
            <v>NA</v>
          </cell>
          <cell r="AB246" t="str">
            <v>NA</v>
          </cell>
          <cell r="AD246" t="str">
            <v>NA</v>
          </cell>
          <cell r="AE246">
            <v>1</v>
          </cell>
        </row>
        <row r="247">
          <cell r="A247" t="str">
            <v>Perchlorate</v>
          </cell>
          <cell r="C247">
            <v>7601903</v>
          </cell>
          <cell r="D247" t="str">
            <v>NA</v>
          </cell>
          <cell r="F247" t="str">
            <v>NA</v>
          </cell>
          <cell r="H247" t="str">
            <v>NA</v>
          </cell>
          <cell r="J247" t="str">
            <v>NA</v>
          </cell>
          <cell r="L247" t="str">
            <v>NA</v>
          </cell>
          <cell r="N247" t="str">
            <v>NA</v>
          </cell>
          <cell r="P247" t="str">
            <v>NA</v>
          </cell>
          <cell r="R247" t="str">
            <v>NA</v>
          </cell>
          <cell r="V247" t="str">
            <v>NA</v>
          </cell>
          <cell r="X247" t="str">
            <v>NA</v>
          </cell>
          <cell r="Z247" t="str">
            <v>NA</v>
          </cell>
          <cell r="AB247" t="str">
            <v>NA</v>
          </cell>
          <cell r="AD247" t="str">
            <v>NA</v>
          </cell>
          <cell r="AE247">
            <v>1</v>
          </cell>
        </row>
        <row r="250">
          <cell r="A250" t="str">
            <v>(a)</v>
          </cell>
          <cell r="B250" t="str">
            <v>Dermal RfD = Oral RfD x Oral Absorption</v>
          </cell>
        </row>
        <row r="251">
          <cell r="A251" t="str">
            <v>(b)</v>
          </cell>
          <cell r="B251" t="str">
            <v>Dermal CSF = Oral CSF/Oral Absorption</v>
          </cell>
        </row>
      </sheetData>
      <sheetData sheetId="15">
        <row r="4">
          <cell r="W4" t="str">
            <v>TCLP</v>
          </cell>
          <cell r="Y4" t="str">
            <v>Calculate</v>
          </cell>
        </row>
        <row r="5">
          <cell r="W5" t="str">
            <v>Regulatory</v>
          </cell>
          <cell r="Y5" t="str">
            <v>Soil</v>
          </cell>
        </row>
        <row r="7">
          <cell r="W7" t="str">
            <v>TCLP</v>
          </cell>
          <cell r="Z7" t="str">
            <v>Dermal</v>
          </cell>
          <cell r="AD7" t="str">
            <v>Permeability</v>
          </cell>
          <cell r="AF7" t="str">
            <v>Molecular</v>
          </cell>
          <cell r="AT7" t="str">
            <v>Chemical</v>
          </cell>
        </row>
        <row r="8">
          <cell r="C8" t="str">
            <v>H</v>
          </cell>
          <cell r="E8" t="str">
            <v>H'</v>
          </cell>
          <cell r="G8" t="str">
            <v>Koc</v>
          </cell>
          <cell r="I8" t="str">
            <v>Di</v>
          </cell>
          <cell r="K8" t="str">
            <v>Dw</v>
          </cell>
          <cell r="M8" t="str">
            <v>Kd</v>
          </cell>
          <cell r="O8" t="str">
            <v>S</v>
          </cell>
          <cell r="Q8" t="str">
            <v>BCF</v>
          </cell>
          <cell r="S8" t="str">
            <v>log Kow</v>
          </cell>
          <cell r="U8" t="str">
            <v>MCL</v>
          </cell>
          <cell r="W8" t="str">
            <v>Level</v>
          </cell>
          <cell r="Y8" t="str">
            <v>Saturation?</v>
          </cell>
          <cell r="Z8" t="str">
            <v>Absorption</v>
          </cell>
          <cell r="AD8" t="str">
            <v>Constant</v>
          </cell>
          <cell r="AF8" t="str">
            <v>Weight</v>
          </cell>
          <cell r="AH8" t="str">
            <v>B</v>
          </cell>
          <cell r="AJ8" t="str">
            <v>tau</v>
          </cell>
          <cell r="AL8" t="str">
            <v>t*</v>
          </cell>
          <cell r="AN8" t="str">
            <v>FA</v>
          </cell>
          <cell r="AP8" t="str">
            <v>b_</v>
          </cell>
          <cell r="AR8" t="str">
            <v>c_</v>
          </cell>
          <cell r="AT8" t="str">
            <v>Volatile?</v>
          </cell>
          <cell r="AU8" t="str">
            <v>DA</v>
          </cell>
          <cell r="AV8" t="str">
            <v>VF_res</v>
          </cell>
          <cell r="AW8" t="str">
            <v>VF_child</v>
          </cell>
          <cell r="AX8" t="str">
            <v>VF_iw</v>
          </cell>
          <cell r="AY8" t="str">
            <v>VF_cw</v>
          </cell>
          <cell r="AZ8" t="str">
            <v>DAevent_res</v>
          </cell>
          <cell r="BA8" t="str">
            <v>DAevent_child</v>
          </cell>
          <cell r="BB8" t="str">
            <v>DAevent_cw</v>
          </cell>
          <cell r="BC8" t="str">
            <v>VF_fw</v>
          </cell>
          <cell r="BD8" t="str">
            <v>VF_pw</v>
          </cell>
          <cell r="BE8" t="str">
            <v>VF_pi</v>
          </cell>
        </row>
        <row r="9">
          <cell r="C9" t="str">
            <v>(atm-m3/mol)</v>
          </cell>
          <cell r="E9" t="str">
            <v>(unitless)</v>
          </cell>
          <cell r="G9" t="str">
            <v>(L/kg)</v>
          </cell>
          <cell r="I9" t="str">
            <v>(cm2/s)</v>
          </cell>
          <cell r="K9" t="str">
            <v>(cm2/s)</v>
          </cell>
          <cell r="M9" t="str">
            <v>(cm3/g)</v>
          </cell>
          <cell r="O9" t="str">
            <v>(mg/L-water)</v>
          </cell>
          <cell r="Q9" t="str">
            <v>(L/kg)</v>
          </cell>
          <cell r="S9" t="str">
            <v>(unitless)</v>
          </cell>
          <cell r="U9" t="str">
            <v>(mg/L)</v>
          </cell>
          <cell r="W9" t="str">
            <v>(mg/L)</v>
          </cell>
          <cell r="Z9" t="str">
            <v>(unitless)</v>
          </cell>
          <cell r="AD9" t="str">
            <v>(Kp; cm/hour)</v>
          </cell>
          <cell r="AF9" t="str">
            <v>(g/mol)</v>
          </cell>
          <cell r="AH9" t="str">
            <v>(unitless)</v>
          </cell>
          <cell r="AJ9" t="str">
            <v>(hr)</v>
          </cell>
          <cell r="AL9" t="str">
            <v>(hr)</v>
          </cell>
          <cell r="AN9" t="str">
            <v>(unitless)</v>
          </cell>
          <cell r="AU9" t="str">
            <v>(cm2/s)</v>
          </cell>
          <cell r="AV9" t="str">
            <v>(m3/kg)</v>
          </cell>
          <cell r="AX9" t="str">
            <v>(m3/kg)</v>
          </cell>
          <cell r="AY9" t="str">
            <v>(m3/kg)</v>
          </cell>
          <cell r="AZ9" t="str">
            <v>(mg/cm2-event)</v>
          </cell>
          <cell r="BA9" t="str">
            <v>(mg/cm2-event)</v>
          </cell>
          <cell r="BB9" t="str">
            <v>(mg/cm2-event)</v>
          </cell>
          <cell r="BC9" t="str">
            <v>(m3/kg)</v>
          </cell>
          <cell r="BD9" t="str">
            <v>(m3/kg)</v>
          </cell>
          <cell r="BE9" t="str">
            <v>(m3/kg)</v>
          </cell>
        </row>
        <row r="10">
          <cell r="A10">
            <v>1</v>
          </cell>
          <cell r="B10">
            <v>2</v>
          </cell>
          <cell r="C10">
            <v>3</v>
          </cell>
          <cell r="D10">
            <v>4</v>
          </cell>
          <cell r="E10">
            <v>5</v>
          </cell>
          <cell r="F10">
            <v>6</v>
          </cell>
          <cell r="G10">
            <v>7</v>
          </cell>
          <cell r="H10">
            <v>8</v>
          </cell>
          <cell r="I10">
            <v>9</v>
          </cell>
          <cell r="J10">
            <v>10</v>
          </cell>
          <cell r="K10">
            <v>11</v>
          </cell>
          <cell r="L10">
            <v>12</v>
          </cell>
          <cell r="M10">
            <v>13</v>
          </cell>
          <cell r="N10">
            <v>14</v>
          </cell>
          <cell r="O10">
            <v>15</v>
          </cell>
          <cell r="P10">
            <v>16</v>
          </cell>
          <cell r="Q10">
            <v>17</v>
          </cell>
          <cell r="R10">
            <v>18</v>
          </cell>
          <cell r="S10">
            <v>19</v>
          </cell>
          <cell r="T10">
            <v>20</v>
          </cell>
          <cell r="U10">
            <v>21</v>
          </cell>
          <cell r="V10">
            <v>22</v>
          </cell>
          <cell r="W10">
            <v>23</v>
          </cell>
          <cell r="X10">
            <v>24</v>
          </cell>
          <cell r="Y10">
            <v>25</v>
          </cell>
          <cell r="Z10">
            <v>26</v>
          </cell>
          <cell r="AA10">
            <v>27</v>
          </cell>
          <cell r="AB10">
            <v>28</v>
          </cell>
          <cell r="AC10">
            <v>29</v>
          </cell>
          <cell r="AD10">
            <v>30</v>
          </cell>
          <cell r="AE10">
            <v>31</v>
          </cell>
          <cell r="AF10">
            <v>32</v>
          </cell>
          <cell r="AG10">
            <v>33</v>
          </cell>
          <cell r="AH10">
            <v>34</v>
          </cell>
          <cell r="AI10">
            <v>35</v>
          </cell>
          <cell r="AJ10">
            <v>36</v>
          </cell>
          <cell r="AK10">
            <v>37</v>
          </cell>
          <cell r="AL10">
            <v>38</v>
          </cell>
          <cell r="AM10">
            <v>39</v>
          </cell>
          <cell r="AN10">
            <v>40</v>
          </cell>
          <cell r="AO10">
            <v>41</v>
          </cell>
          <cell r="AP10">
            <v>42</v>
          </cell>
          <cell r="AQ10">
            <v>43</v>
          </cell>
          <cell r="AR10">
            <v>44</v>
          </cell>
          <cell r="AS10">
            <v>45</v>
          </cell>
          <cell r="AT10">
            <v>46</v>
          </cell>
          <cell r="AU10">
            <v>47</v>
          </cell>
          <cell r="AV10">
            <v>48</v>
          </cell>
          <cell r="AW10">
            <v>49</v>
          </cell>
          <cell r="AX10">
            <v>50</v>
          </cell>
          <cell r="AY10">
            <v>51</v>
          </cell>
          <cell r="AZ10">
            <v>52</v>
          </cell>
          <cell r="BA10">
            <v>53</v>
          </cell>
          <cell r="BB10">
            <v>54</v>
          </cell>
          <cell r="BC10">
            <v>55</v>
          </cell>
          <cell r="BD10">
            <v>56</v>
          </cell>
          <cell r="BE10">
            <v>57</v>
          </cell>
        </row>
        <row r="16">
          <cell r="A16" t="str">
            <v>VOCs</v>
          </cell>
        </row>
        <row r="17">
          <cell r="A17" t="str">
            <v>1,1,1-Trichloroethane</v>
          </cell>
          <cell r="C17">
            <v>0.01719512195121951</v>
          </cell>
          <cell r="E17">
            <v>0.705</v>
          </cell>
          <cell r="G17">
            <v>110</v>
          </cell>
          <cell r="I17">
            <v>0.078</v>
          </cell>
          <cell r="K17">
            <v>8.8E-06</v>
          </cell>
          <cell r="M17">
            <v>0.66</v>
          </cell>
          <cell r="O17">
            <v>1330</v>
          </cell>
          <cell r="Q17">
            <v>45.16479049291122</v>
          </cell>
          <cell r="S17">
            <v>2.48</v>
          </cell>
          <cell r="Z17">
            <v>0.01</v>
          </cell>
          <cell r="AA17" t="str">
            <v>D</v>
          </cell>
          <cell r="AD17">
            <v>0.013</v>
          </cell>
          <cell r="AE17" t="str">
            <v>D</v>
          </cell>
          <cell r="AF17">
            <v>133</v>
          </cell>
          <cell r="AH17">
            <v>0.1</v>
          </cell>
          <cell r="AI17" t="str">
            <v>D</v>
          </cell>
          <cell r="AJ17">
            <v>0.6</v>
          </cell>
          <cell r="AK17" t="str">
            <v>D</v>
          </cell>
          <cell r="AL17">
            <v>1.43</v>
          </cell>
          <cell r="AM17" t="str">
            <v>D</v>
          </cell>
          <cell r="AN17">
            <v>1</v>
          </cell>
          <cell r="AO17" t="str">
            <v>D</v>
          </cell>
          <cell r="AP17" t="str">
            <v>NC</v>
          </cell>
          <cell r="AR17" t="str">
            <v>NC</v>
          </cell>
          <cell r="AT17" t="str">
            <v>yes</v>
          </cell>
          <cell r="AU17">
            <v>0.0032791103246627954</v>
          </cell>
          <cell r="AX17" t="e">
            <v>#REF!</v>
          </cell>
        </row>
        <row r="18">
          <cell r="A18" t="str">
            <v>1,1,2-Trichloroethane</v>
          </cell>
          <cell r="C18">
            <v>0.0009130000000000001</v>
          </cell>
          <cell r="E18">
            <v>0.037433</v>
          </cell>
          <cell r="G18">
            <v>50.1</v>
          </cell>
          <cell r="I18">
            <v>0.078</v>
          </cell>
          <cell r="K18">
            <v>8.8E-06</v>
          </cell>
          <cell r="M18">
            <v>0.30060000000000003</v>
          </cell>
          <cell r="O18">
            <v>4420</v>
          </cell>
          <cell r="Q18">
            <v>21.281390459827122</v>
          </cell>
          <cell r="S18">
            <v>2.05</v>
          </cell>
          <cell r="Z18">
            <v>0.01</v>
          </cell>
          <cell r="AA18" t="str">
            <v>D</v>
          </cell>
          <cell r="AD18">
            <v>0.0064</v>
          </cell>
          <cell r="AE18" t="str">
            <v>D</v>
          </cell>
          <cell r="AF18">
            <v>133</v>
          </cell>
          <cell r="AH18">
            <v>0</v>
          </cell>
          <cell r="AI18" t="str">
            <v>D</v>
          </cell>
          <cell r="AJ18">
            <v>0.6</v>
          </cell>
          <cell r="AK18" t="str">
            <v>D</v>
          </cell>
          <cell r="AL18">
            <v>1.43</v>
          </cell>
          <cell r="AM18" t="str">
            <v>D</v>
          </cell>
          <cell r="AN18">
            <v>1</v>
          </cell>
          <cell r="AO18" t="str">
            <v>D</v>
          </cell>
          <cell r="AP18" t="str">
            <v>NC</v>
          </cell>
          <cell r="AR18" t="str">
            <v>NC</v>
          </cell>
          <cell r="AT18" t="str">
            <v>yes</v>
          </cell>
          <cell r="AU18">
            <v>0.0003816974148642174</v>
          </cell>
          <cell r="AX18" t="e">
            <v>#REF!</v>
          </cell>
        </row>
        <row r="19">
          <cell r="A19" t="str">
            <v>1,1,2-Trichlorotrifluoroethane</v>
          </cell>
          <cell r="C19">
            <v>0.53</v>
          </cell>
          <cell r="E19">
            <v>21.73</v>
          </cell>
          <cell r="F19" t="str">
            <v>k</v>
          </cell>
          <cell r="G19">
            <v>789</v>
          </cell>
          <cell r="H19" t="str">
            <v>j</v>
          </cell>
          <cell r="I19">
            <v>0.058007</v>
          </cell>
          <cell r="K19">
            <v>1E-05</v>
          </cell>
          <cell r="M19">
            <v>4.734</v>
          </cell>
          <cell r="O19">
            <v>170</v>
          </cell>
          <cell r="Q19">
            <v>0.5888436553555889</v>
          </cell>
          <cell r="Z19">
            <v>0.01</v>
          </cell>
          <cell r="AA19" t="str">
            <v>D</v>
          </cell>
          <cell r="AF19">
            <v>187.38</v>
          </cell>
          <cell r="AT19" t="str">
            <v>yes</v>
          </cell>
          <cell r="AU19">
            <v>0.007505350661832308</v>
          </cell>
          <cell r="AX19" t="e">
            <v>#REF!</v>
          </cell>
        </row>
        <row r="20">
          <cell r="A20" t="str">
            <v>1,1-Dichloroethane</v>
          </cell>
          <cell r="C20">
            <v>0.005609756097560976</v>
          </cell>
          <cell r="E20">
            <v>0.23</v>
          </cell>
          <cell r="G20">
            <v>31.6</v>
          </cell>
          <cell r="I20">
            <v>0.0742</v>
          </cell>
          <cell r="K20">
            <v>1.05E-05</v>
          </cell>
          <cell r="M20">
            <v>0.18960000000000002</v>
          </cell>
          <cell r="O20">
            <v>5060</v>
          </cell>
          <cell r="Q20">
            <v>13.502058956622399</v>
          </cell>
          <cell r="S20">
            <v>1.79</v>
          </cell>
          <cell r="Z20">
            <v>0.01</v>
          </cell>
          <cell r="AA20" t="str">
            <v>D</v>
          </cell>
          <cell r="AD20">
            <v>0.0067</v>
          </cell>
          <cell r="AE20" t="str">
            <v>D</v>
          </cell>
          <cell r="AF20">
            <v>99</v>
          </cell>
          <cell r="AH20">
            <v>0</v>
          </cell>
          <cell r="AI20" t="str">
            <v>D</v>
          </cell>
          <cell r="AJ20">
            <v>0.38</v>
          </cell>
          <cell r="AK20" t="str">
            <v>D</v>
          </cell>
          <cell r="AL20">
            <v>0.92</v>
          </cell>
          <cell r="AM20" t="str">
            <v>D</v>
          </cell>
          <cell r="AN20">
            <v>1</v>
          </cell>
          <cell r="AO20" t="str">
            <v>D</v>
          </cell>
          <cell r="AP20" t="str">
            <v>NC</v>
          </cell>
          <cell r="AR20" t="str">
            <v>NC</v>
          </cell>
          <cell r="AT20" t="str">
            <v>yes</v>
          </cell>
          <cell r="AU20">
            <v>0.0027294547027594475</v>
          </cell>
          <cell r="AX20" t="e">
            <v>#REF!</v>
          </cell>
        </row>
        <row r="21">
          <cell r="A21" t="str">
            <v>1,1-Dichloroethene</v>
          </cell>
          <cell r="C21">
            <v>0.02609756097560976</v>
          </cell>
          <cell r="E21">
            <v>1.07</v>
          </cell>
          <cell r="G21">
            <v>58.9</v>
          </cell>
          <cell r="I21">
            <v>0.09</v>
          </cell>
          <cell r="K21">
            <v>1.04E-05</v>
          </cell>
          <cell r="M21">
            <v>0.3534</v>
          </cell>
          <cell r="O21">
            <v>2250</v>
          </cell>
          <cell r="Q21">
            <v>24.47935666196068</v>
          </cell>
          <cell r="S21">
            <v>2.13</v>
          </cell>
          <cell r="Z21">
            <v>0.01</v>
          </cell>
          <cell r="AA21" t="str">
            <v>D</v>
          </cell>
          <cell r="AD21">
            <v>0.0067</v>
          </cell>
          <cell r="AE21" t="str">
            <v>D</v>
          </cell>
          <cell r="AF21">
            <v>97</v>
          </cell>
          <cell r="AH21">
            <v>0</v>
          </cell>
          <cell r="AI21" t="str">
            <v>D</v>
          </cell>
          <cell r="AJ21">
            <v>0.38</v>
          </cell>
          <cell r="AK21" t="str">
            <v>D</v>
          </cell>
          <cell r="AL21">
            <v>0.92</v>
          </cell>
          <cell r="AM21" t="str">
            <v>D</v>
          </cell>
          <cell r="AN21">
            <v>1</v>
          </cell>
          <cell r="AO21" t="str">
            <v>D</v>
          </cell>
          <cell r="AP21" t="str">
            <v>NC</v>
          </cell>
          <cell r="AR21" t="str">
            <v>NC</v>
          </cell>
          <cell r="AT21" t="str">
            <v>yes</v>
          </cell>
          <cell r="AU21">
            <v>0.007821587848585063</v>
          </cell>
          <cell r="AX21" t="e">
            <v>#REF!</v>
          </cell>
        </row>
        <row r="22">
          <cell r="A22" t="str">
            <v>1,1-Dichloropropene</v>
          </cell>
          <cell r="C22">
            <v>0.01770731707317073</v>
          </cell>
          <cell r="D22" t="str">
            <v>p</v>
          </cell>
          <cell r="E22">
            <v>0.726</v>
          </cell>
          <cell r="F22" t="str">
            <v>p</v>
          </cell>
          <cell r="G22">
            <v>45.7</v>
          </cell>
          <cell r="H22" t="str">
            <v>p</v>
          </cell>
          <cell r="I22">
            <v>0.0626</v>
          </cell>
          <cell r="J22" t="str">
            <v>p</v>
          </cell>
          <cell r="K22">
            <v>1E-05</v>
          </cell>
          <cell r="L22" t="str">
            <v>p</v>
          </cell>
          <cell r="M22">
            <v>0.2742</v>
          </cell>
          <cell r="N22" t="str">
            <v>p</v>
          </cell>
          <cell r="O22">
            <v>2800</v>
          </cell>
          <cell r="P22" t="str">
            <v>p</v>
          </cell>
          <cell r="Q22" t="str">
            <v>NA</v>
          </cell>
          <cell r="S22">
            <v>2</v>
          </cell>
          <cell r="T22" t="str">
            <v>p</v>
          </cell>
          <cell r="Z22">
            <v>0.01</v>
          </cell>
          <cell r="AA22" t="str">
            <v>D</v>
          </cell>
          <cell r="AD22">
            <v>0.0043</v>
          </cell>
          <cell r="AE22" t="str">
            <v>D, p</v>
          </cell>
          <cell r="AF22">
            <v>110.97</v>
          </cell>
          <cell r="AH22">
            <v>0</v>
          </cell>
          <cell r="AI22" t="str">
            <v>D, p</v>
          </cell>
          <cell r="AJ22">
            <v>0.45</v>
          </cell>
          <cell r="AK22" t="str">
            <v>D, p</v>
          </cell>
          <cell r="AL22">
            <v>1.07</v>
          </cell>
          <cell r="AM22" t="str">
            <v>D, p</v>
          </cell>
          <cell r="AN22">
            <v>1</v>
          </cell>
          <cell r="AO22" t="str">
            <v>D, p</v>
          </cell>
          <cell r="AP22" t="str">
            <v>NC</v>
          </cell>
          <cell r="AR22" t="str">
            <v>NC</v>
          </cell>
          <cell r="AT22" t="str">
            <v>yes</v>
          </cell>
          <cell r="AU22">
            <v>0.004732602338979982</v>
          </cell>
          <cell r="AX22" t="e">
            <v>#REF!</v>
          </cell>
        </row>
        <row r="23">
          <cell r="A23" t="str">
            <v>1,2,3-Trichlorobenzene</v>
          </cell>
          <cell r="C23">
            <v>0.00125</v>
          </cell>
          <cell r="D23" t="str">
            <v>e</v>
          </cell>
          <cell r="E23">
            <v>0.051250000000000004</v>
          </cell>
          <cell r="F23" t="str">
            <v>k</v>
          </cell>
          <cell r="G23">
            <v>1460</v>
          </cell>
          <cell r="H23" t="str">
            <v>j</v>
          </cell>
          <cell r="I23">
            <v>0.064</v>
          </cell>
          <cell r="J23" t="str">
            <v>i</v>
          </cell>
          <cell r="K23">
            <v>1E-05</v>
          </cell>
          <cell r="L23" t="str">
            <v>m</v>
          </cell>
          <cell r="M23">
            <v>8.76</v>
          </cell>
          <cell r="O23">
            <v>18</v>
          </cell>
          <cell r="P23" t="str">
            <v>e</v>
          </cell>
          <cell r="S23">
            <v>4.05</v>
          </cell>
          <cell r="T23" t="str">
            <v>e</v>
          </cell>
          <cell r="Z23">
            <v>0.01</v>
          </cell>
          <cell r="AA23" t="str">
            <v>D</v>
          </cell>
          <cell r="AD23">
            <v>0.07187866460688809</v>
          </cell>
          <cell r="AE23" t="str">
            <v>(C)D</v>
          </cell>
          <cell r="AF23">
            <v>181.5</v>
          </cell>
          <cell r="AH23">
            <v>0.4</v>
          </cell>
          <cell r="AI23" t="str">
            <v>(C)D</v>
          </cell>
          <cell r="AJ23">
            <v>1.0904086777586879</v>
          </cell>
          <cell r="AK23" t="str">
            <v>(C)D</v>
          </cell>
          <cell r="AL23">
            <v>2.6169808266208507</v>
          </cell>
          <cell r="AM23" t="str">
            <v>(C)D</v>
          </cell>
          <cell r="AN23">
            <v>1</v>
          </cell>
          <cell r="AO23" t="str">
            <v>D</v>
          </cell>
          <cell r="AP23">
            <v>0.6103124052168634</v>
          </cell>
          <cell r="AQ23" t="str">
            <v>(C)D</v>
          </cell>
          <cell r="AR23">
            <v>0.6380952380952383</v>
          </cell>
          <cell r="AS23" t="str">
            <v>(C)D</v>
          </cell>
          <cell r="AT23" t="str">
            <v>yes</v>
          </cell>
          <cell r="AU23">
            <v>1.9708918439361668E-05</v>
          </cell>
          <cell r="AX23" t="e">
            <v>#REF!</v>
          </cell>
        </row>
        <row r="24">
          <cell r="A24" t="str">
            <v>1,2,3-Trimethylbenzene</v>
          </cell>
          <cell r="C24">
            <v>0.00877</v>
          </cell>
          <cell r="E24">
            <v>0.35957</v>
          </cell>
          <cell r="F24" t="str">
            <v>c</v>
          </cell>
          <cell r="G24">
            <v>1208</v>
          </cell>
          <cell r="H24" t="str">
            <v>h</v>
          </cell>
          <cell r="I24">
            <v>0.0626</v>
          </cell>
          <cell r="J24" t="str">
            <v>d</v>
          </cell>
          <cell r="K24">
            <v>1E-05</v>
          </cell>
          <cell r="M24">
            <v>7.248</v>
          </cell>
          <cell r="O24">
            <v>107</v>
          </cell>
          <cell r="P24" t="str">
            <v>c</v>
          </cell>
          <cell r="Q24">
            <v>356.12298094276235</v>
          </cell>
          <cell r="S24">
            <v>3.66</v>
          </cell>
          <cell r="T24" t="str">
            <v>f</v>
          </cell>
          <cell r="Z24">
            <v>0.01</v>
          </cell>
          <cell r="AA24" t="str">
            <v>D</v>
          </cell>
          <cell r="AF24">
            <v>181.5</v>
          </cell>
          <cell r="AT24" t="str">
            <v>yes</v>
          </cell>
          <cell r="AU24">
            <v>0.00016171385164812205</v>
          </cell>
          <cell r="AX24" t="e">
            <v>#REF!</v>
          </cell>
        </row>
        <row r="25">
          <cell r="A25" t="str">
            <v>1,2,4-Trichlorobenzene</v>
          </cell>
          <cell r="C25">
            <v>0.0014195121951219513</v>
          </cell>
          <cell r="E25">
            <v>0.0582</v>
          </cell>
          <cell r="G25">
            <v>1780</v>
          </cell>
          <cell r="I25">
            <v>0.03</v>
          </cell>
          <cell r="K25">
            <v>8.23E-06</v>
          </cell>
          <cell r="M25">
            <v>10.68</v>
          </cell>
          <cell r="O25">
            <v>300</v>
          </cell>
          <cell r="Q25">
            <v>657.0523909635543</v>
          </cell>
          <cell r="S25">
            <v>4.01</v>
          </cell>
          <cell r="Z25">
            <v>0.01</v>
          </cell>
          <cell r="AA25" t="str">
            <v>D</v>
          </cell>
          <cell r="AD25">
            <v>0.066</v>
          </cell>
          <cell r="AE25" t="str">
            <v>D</v>
          </cell>
          <cell r="AF25">
            <v>181.5</v>
          </cell>
          <cell r="AH25">
            <v>0.3</v>
          </cell>
          <cell r="AI25" t="str">
            <v>D</v>
          </cell>
          <cell r="AJ25">
            <v>1.11</v>
          </cell>
          <cell r="AK25" t="str">
            <v>D</v>
          </cell>
          <cell r="AL25">
            <v>2.66</v>
          </cell>
          <cell r="AM25" t="str">
            <v>D</v>
          </cell>
          <cell r="AN25">
            <v>1</v>
          </cell>
          <cell r="AO25" t="str">
            <v>D</v>
          </cell>
          <cell r="AP25" t="str">
            <v>NC</v>
          </cell>
          <cell r="AR25" t="str">
            <v>NC</v>
          </cell>
          <cell r="AT25" t="str">
            <v>yes</v>
          </cell>
          <cell r="AU25">
            <v>8.625135451272094E-06</v>
          </cell>
          <cell r="AX25" t="e">
            <v>#REF!</v>
          </cell>
        </row>
        <row r="26">
          <cell r="A26" t="str">
            <v>1,2,4-Trimethylbenzene</v>
          </cell>
          <cell r="C26">
            <v>0.00616</v>
          </cell>
          <cell r="D26" t="str">
            <v>e</v>
          </cell>
          <cell r="E26">
            <v>0.25256</v>
          </cell>
          <cell r="F26" t="str">
            <v>k</v>
          </cell>
          <cell r="G26">
            <v>1269</v>
          </cell>
          <cell r="H26" t="str">
            <v>h</v>
          </cell>
          <cell r="I26">
            <v>0.0626</v>
          </cell>
          <cell r="J26" t="str">
            <v>i</v>
          </cell>
          <cell r="K26">
            <v>1E-05</v>
          </cell>
          <cell r="M26">
            <v>7.614</v>
          </cell>
          <cell r="O26">
            <v>107</v>
          </cell>
          <cell r="P26" t="str">
            <v>c</v>
          </cell>
          <cell r="Q26">
            <v>439.3392456444763</v>
          </cell>
          <cell r="S26">
            <v>3.78</v>
          </cell>
          <cell r="T26" t="str">
            <v>f</v>
          </cell>
          <cell r="Z26">
            <v>0.01</v>
          </cell>
          <cell r="AA26" t="str">
            <v>D</v>
          </cell>
          <cell r="AD26">
            <v>0.10513225989684233</v>
          </cell>
          <cell r="AE26" t="str">
            <v>(C)D</v>
          </cell>
          <cell r="AF26">
            <v>120.19</v>
          </cell>
          <cell r="AH26">
            <v>0.4</v>
          </cell>
          <cell r="AI26" t="str">
            <v>(C)D</v>
          </cell>
          <cell r="AJ26">
            <v>0.4945990741596963</v>
          </cell>
          <cell r="AK26" t="str">
            <v>(C)D</v>
          </cell>
          <cell r="AL26">
            <v>1.187037777983271</v>
          </cell>
          <cell r="AM26" t="str">
            <v>(C)D</v>
          </cell>
          <cell r="AN26">
            <v>1</v>
          </cell>
          <cell r="AO26" t="str">
            <v>D</v>
          </cell>
          <cell r="AP26">
            <v>0.6103124052168634</v>
          </cell>
          <cell r="AQ26" t="str">
            <v>(C)D</v>
          </cell>
          <cell r="AR26">
            <v>0.6380952380952383</v>
          </cell>
          <cell r="AS26" t="str">
            <v>(C)D</v>
          </cell>
          <cell r="AT26" t="str">
            <v>yes</v>
          </cell>
          <cell r="AU26">
            <v>0.00010852974244980307</v>
          </cell>
          <cell r="AX26" t="e">
            <v>#REF!</v>
          </cell>
        </row>
        <row r="27">
          <cell r="A27" t="str">
            <v>1,2-Dibromo-3-chloropropane</v>
          </cell>
          <cell r="C27">
            <v>0.00015</v>
          </cell>
          <cell r="D27" t="str">
            <v>e</v>
          </cell>
          <cell r="E27">
            <v>0.006149999999999999</v>
          </cell>
          <cell r="F27" t="str">
            <v>k</v>
          </cell>
          <cell r="G27">
            <v>161.0658839937426</v>
          </cell>
          <cell r="H27" t="str">
            <v>j</v>
          </cell>
          <cell r="I27">
            <v>0.06197217546122384</v>
          </cell>
          <cell r="J27" t="str">
            <v>i</v>
          </cell>
          <cell r="K27">
            <v>1E-05</v>
          </cell>
          <cell r="L27" t="str">
            <v>m</v>
          </cell>
          <cell r="M27">
            <v>0.9663953039624557</v>
          </cell>
          <cell r="O27">
            <v>1230</v>
          </cell>
          <cell r="P27" t="str">
            <v>e</v>
          </cell>
          <cell r="Q27">
            <v>11</v>
          </cell>
          <cell r="R27" t="str">
            <v>e</v>
          </cell>
          <cell r="S27">
            <v>2.96</v>
          </cell>
          <cell r="T27" t="str">
            <v>e</v>
          </cell>
          <cell r="Z27">
            <v>0.01</v>
          </cell>
          <cell r="AA27" t="str">
            <v>D</v>
          </cell>
          <cell r="AD27">
            <v>0.006760580680335026</v>
          </cell>
          <cell r="AE27" t="str">
            <v>(C)D</v>
          </cell>
          <cell r="AF27">
            <v>236.36</v>
          </cell>
          <cell r="AH27">
            <v>0</v>
          </cell>
          <cell r="AI27" t="str">
            <v>(C)D</v>
          </cell>
          <cell r="AJ27">
            <v>2.2121027674028793</v>
          </cell>
          <cell r="AK27" t="str">
            <v>(C)D</v>
          </cell>
          <cell r="AL27">
            <v>5.30904664176691</v>
          </cell>
          <cell r="AM27" t="str">
            <v>(C)D</v>
          </cell>
          <cell r="AN27">
            <v>1</v>
          </cell>
          <cell r="AO27" t="str">
            <v>D</v>
          </cell>
          <cell r="AP27">
            <v>0.3036093418259023</v>
          </cell>
          <cell r="AQ27" t="str">
            <v>(C)D</v>
          </cell>
          <cell r="AR27">
            <v>0.3333333333333333</v>
          </cell>
          <cell r="AS27" t="str">
            <v>(C)D</v>
          </cell>
          <cell r="AT27" t="str">
            <v>yes</v>
          </cell>
          <cell r="AU27">
            <v>1.907987855805869E-05</v>
          </cell>
          <cell r="AX27" t="e">
            <v>#REF!</v>
          </cell>
        </row>
        <row r="28">
          <cell r="A28" t="str">
            <v>1,2-Dichlorobenzene</v>
          </cell>
          <cell r="C28">
            <v>0.0019</v>
          </cell>
          <cell r="E28">
            <v>0.0779</v>
          </cell>
          <cell r="G28">
            <v>617</v>
          </cell>
          <cell r="I28">
            <v>0.069</v>
          </cell>
          <cell r="K28">
            <v>7.9E-06</v>
          </cell>
          <cell r="M28">
            <v>3.702</v>
          </cell>
          <cell r="O28">
            <v>156</v>
          </cell>
          <cell r="Q28">
            <v>238.12226232768413</v>
          </cell>
          <cell r="S28">
            <v>3.43</v>
          </cell>
          <cell r="Z28">
            <v>0.01</v>
          </cell>
          <cell r="AA28" t="str">
            <v>D</v>
          </cell>
          <cell r="AD28">
            <v>0.041</v>
          </cell>
          <cell r="AE28" t="str">
            <v>D</v>
          </cell>
          <cell r="AF28">
            <v>147</v>
          </cell>
          <cell r="AH28">
            <v>0.2</v>
          </cell>
          <cell r="AI28" t="str">
            <v>D</v>
          </cell>
          <cell r="AJ28">
            <v>0.71</v>
          </cell>
          <cell r="AK28" t="str">
            <v>D</v>
          </cell>
          <cell r="AL28">
            <v>1.71</v>
          </cell>
          <cell r="AM28" t="str">
            <v>D</v>
          </cell>
          <cell r="AN28">
            <v>1</v>
          </cell>
          <cell r="AO28" t="str">
            <v>D</v>
          </cell>
          <cell r="AP28" t="str">
            <v>NC</v>
          </cell>
          <cell r="AR28" t="str">
            <v>NC</v>
          </cell>
          <cell r="AT28" t="str">
            <v>yes</v>
          </cell>
          <cell r="AU28">
            <v>7.504287326236131E-05</v>
          </cell>
          <cell r="AX28" t="e">
            <v>#REF!</v>
          </cell>
        </row>
        <row r="29">
          <cell r="A29" t="str">
            <v>1,2-Dichloroethane</v>
          </cell>
          <cell r="C29">
            <v>0.0009780487804878048</v>
          </cell>
          <cell r="E29">
            <v>0.0401</v>
          </cell>
          <cell r="G29">
            <v>17.4</v>
          </cell>
          <cell r="I29">
            <v>0.104</v>
          </cell>
          <cell r="K29">
            <v>9.9E-06</v>
          </cell>
          <cell r="M29">
            <v>0.10439999999999999</v>
          </cell>
          <cell r="O29">
            <v>8520</v>
          </cell>
          <cell r="Q29">
            <v>7.712585649892139</v>
          </cell>
          <cell r="S29">
            <v>1.47</v>
          </cell>
          <cell r="Z29">
            <v>0.01</v>
          </cell>
          <cell r="AA29" t="str">
            <v>D</v>
          </cell>
          <cell r="AD29">
            <v>0.0042</v>
          </cell>
          <cell r="AE29" t="str">
            <v>D</v>
          </cell>
          <cell r="AF29">
            <v>99</v>
          </cell>
          <cell r="AH29">
            <v>0</v>
          </cell>
          <cell r="AI29" t="str">
            <v>D</v>
          </cell>
          <cell r="AJ29">
            <v>0.38</v>
          </cell>
          <cell r="AK29" t="str">
            <v>D</v>
          </cell>
          <cell r="AL29">
            <v>0.92</v>
          </cell>
          <cell r="AM29" t="str">
            <v>D</v>
          </cell>
          <cell r="AN29">
            <v>1</v>
          </cell>
          <cell r="AO29" t="str">
            <v>D</v>
          </cell>
          <cell r="AP29" t="str">
            <v>NC</v>
          </cell>
          <cell r="AR29" t="str">
            <v>NC</v>
          </cell>
          <cell r="AT29" t="str">
            <v>yes</v>
          </cell>
          <cell r="AU29">
            <v>0.0010483898953912042</v>
          </cell>
          <cell r="AX29" t="e">
            <v>#REF!</v>
          </cell>
        </row>
        <row r="30">
          <cell r="A30" t="str">
            <v>1,2-Dichloropropane</v>
          </cell>
          <cell r="C30">
            <v>0.002804878048780488</v>
          </cell>
          <cell r="E30">
            <v>0.115</v>
          </cell>
          <cell r="G30">
            <v>43.7</v>
          </cell>
          <cell r="I30">
            <v>0.0782</v>
          </cell>
          <cell r="K30">
            <v>8.73E-06</v>
          </cell>
          <cell r="M30">
            <v>0.26220000000000004</v>
          </cell>
          <cell r="O30">
            <v>2800</v>
          </cell>
          <cell r="Q30">
            <v>18.501204347718602</v>
          </cell>
          <cell r="S30">
            <v>1.97</v>
          </cell>
          <cell r="Z30">
            <v>0.01</v>
          </cell>
          <cell r="AA30" t="str">
            <v>D</v>
          </cell>
          <cell r="AD30">
            <v>0.0078</v>
          </cell>
          <cell r="AE30" t="str">
            <v>D</v>
          </cell>
          <cell r="AF30">
            <v>113</v>
          </cell>
          <cell r="AH30">
            <v>0</v>
          </cell>
          <cell r="AI30" t="str">
            <v>D</v>
          </cell>
          <cell r="AJ30">
            <v>0.46</v>
          </cell>
          <cell r="AK30" t="str">
            <v>D</v>
          </cell>
          <cell r="AL30">
            <v>1.1</v>
          </cell>
          <cell r="AM30" t="str">
            <v>D</v>
          </cell>
          <cell r="AN30">
            <v>1</v>
          </cell>
          <cell r="AO30" t="str">
            <v>D</v>
          </cell>
          <cell r="AP30" t="str">
            <v>NC</v>
          </cell>
          <cell r="AR30" t="str">
            <v>NC</v>
          </cell>
          <cell r="AT30" t="str">
            <v>yes</v>
          </cell>
          <cell r="AU30">
            <v>0.001247950257855189</v>
          </cell>
          <cell r="AX30" t="e">
            <v>#REF!</v>
          </cell>
        </row>
        <row r="31">
          <cell r="A31" t="str">
            <v>1,3,5-Trimethylbenzene</v>
          </cell>
          <cell r="C31">
            <v>0.00877</v>
          </cell>
          <cell r="D31" t="str">
            <v>e</v>
          </cell>
          <cell r="E31">
            <v>0.35957</v>
          </cell>
          <cell r="F31" t="str">
            <v>k</v>
          </cell>
          <cell r="G31">
            <v>896</v>
          </cell>
          <cell r="H31" t="str">
            <v>h</v>
          </cell>
          <cell r="I31">
            <v>0.0626</v>
          </cell>
          <cell r="J31" t="str">
            <v>i</v>
          </cell>
          <cell r="K31">
            <v>1E-05</v>
          </cell>
          <cell r="M31">
            <v>5.376</v>
          </cell>
          <cell r="O31">
            <v>107</v>
          </cell>
          <cell r="P31" t="str">
            <v>g</v>
          </cell>
          <cell r="Q31">
            <v>233.99145610551014</v>
          </cell>
          <cell r="S31">
            <v>3.42</v>
          </cell>
          <cell r="T31" t="str">
            <v>f</v>
          </cell>
          <cell r="Z31">
            <v>0.01</v>
          </cell>
          <cell r="AA31" t="str">
            <v>D</v>
          </cell>
          <cell r="AD31">
            <v>0.06083254695319102</v>
          </cell>
          <cell r="AE31" t="str">
            <v>(C)D</v>
          </cell>
          <cell r="AF31">
            <v>120.19</v>
          </cell>
          <cell r="AH31">
            <v>0.3</v>
          </cell>
          <cell r="AI31" t="str">
            <v>(C)D</v>
          </cell>
          <cell r="AJ31">
            <v>0.4945990741596963</v>
          </cell>
          <cell r="AK31" t="str">
            <v>(C)D</v>
          </cell>
          <cell r="AL31">
            <v>1.187037777983271</v>
          </cell>
          <cell r="AM31" t="str">
            <v>(C)D</v>
          </cell>
          <cell r="AN31">
            <v>1</v>
          </cell>
          <cell r="AO31" t="str">
            <v>D</v>
          </cell>
          <cell r="AP31">
            <v>0.5200228646088519</v>
          </cell>
          <cell r="AQ31" t="str">
            <v>(C)D</v>
          </cell>
          <cell r="AR31">
            <v>0.5564102564102563</v>
          </cell>
          <cell r="AS31" t="str">
            <v>(C)D</v>
          </cell>
          <cell r="AT31" t="str">
            <v>yes</v>
          </cell>
          <cell r="AU31">
            <v>0.00021631784390562273</v>
          </cell>
          <cell r="AX31" t="e">
            <v>#REF!</v>
          </cell>
        </row>
        <row r="32">
          <cell r="A32" t="str">
            <v>1,3-Dichlorobenzene</v>
          </cell>
          <cell r="C32">
            <v>0.00125</v>
          </cell>
          <cell r="D32" t="str">
            <v>e</v>
          </cell>
          <cell r="E32">
            <v>0.051250000000000004</v>
          </cell>
          <cell r="F32" t="str">
            <v>k</v>
          </cell>
          <cell r="G32">
            <v>442</v>
          </cell>
          <cell r="H32" t="str">
            <v>j</v>
          </cell>
          <cell r="I32">
            <v>0.069</v>
          </cell>
          <cell r="J32" t="str">
            <v>i</v>
          </cell>
          <cell r="K32">
            <v>1E-05</v>
          </cell>
          <cell r="L32" t="str">
            <v>m</v>
          </cell>
          <cell r="M32">
            <v>2.652</v>
          </cell>
          <cell r="O32">
            <v>125</v>
          </cell>
          <cell r="P32" t="str">
            <v>e</v>
          </cell>
          <cell r="Q32">
            <v>320.6269324505468</v>
          </cell>
          <cell r="S32">
            <v>3.6</v>
          </cell>
          <cell r="T32" t="str">
            <v>D</v>
          </cell>
          <cell r="Z32">
            <v>0.01</v>
          </cell>
          <cell r="AA32" t="str">
            <v>D</v>
          </cell>
          <cell r="AD32">
            <v>0.058</v>
          </cell>
          <cell r="AE32" t="str">
            <v>D</v>
          </cell>
          <cell r="AF32">
            <v>147</v>
          </cell>
          <cell r="AH32">
            <v>0.3</v>
          </cell>
          <cell r="AI32" t="str">
            <v>D</v>
          </cell>
          <cell r="AJ32">
            <v>0.71</v>
          </cell>
          <cell r="AK32" t="str">
            <v>D</v>
          </cell>
          <cell r="AL32">
            <v>1.71</v>
          </cell>
          <cell r="AM32" t="str">
            <v>D</v>
          </cell>
          <cell r="AN32">
            <v>1</v>
          </cell>
          <cell r="AO32" t="str">
            <v>D</v>
          </cell>
          <cell r="AP32" t="str">
            <v>NC</v>
          </cell>
          <cell r="AR32" t="str">
            <v>NC</v>
          </cell>
          <cell r="AT32" t="str">
            <v>yes</v>
          </cell>
          <cell r="AU32">
            <v>6.824214832743406E-05</v>
          </cell>
          <cell r="AX32" t="e">
            <v>#REF!</v>
          </cell>
        </row>
        <row r="33">
          <cell r="A33" t="str">
            <v>1,4-Dichlorobenzene</v>
          </cell>
          <cell r="C33">
            <v>0.0024292682926829266</v>
          </cell>
          <cell r="E33">
            <v>0.0996</v>
          </cell>
          <cell r="G33">
            <v>617</v>
          </cell>
          <cell r="I33">
            <v>0.069</v>
          </cell>
          <cell r="K33">
            <v>7.9E-06</v>
          </cell>
          <cell r="M33">
            <v>3.702</v>
          </cell>
          <cell r="O33">
            <v>73.8</v>
          </cell>
          <cell r="Q33">
            <v>233.99145610551014</v>
          </cell>
          <cell r="S33">
            <v>3.42</v>
          </cell>
          <cell r="Z33">
            <v>0.01</v>
          </cell>
          <cell r="AA33" t="str">
            <v>D</v>
          </cell>
          <cell r="AD33">
            <v>0.042</v>
          </cell>
          <cell r="AE33" t="str">
            <v>D</v>
          </cell>
          <cell r="AF33">
            <v>147</v>
          </cell>
          <cell r="AH33">
            <v>0.2</v>
          </cell>
          <cell r="AI33" t="str">
            <v>D</v>
          </cell>
          <cell r="AJ33">
            <v>0.71</v>
          </cell>
          <cell r="AK33" t="str">
            <v>D</v>
          </cell>
          <cell r="AL33">
            <v>1.71</v>
          </cell>
          <cell r="AM33" t="str">
            <v>D</v>
          </cell>
          <cell r="AN33">
            <v>1</v>
          </cell>
          <cell r="AO33" t="str">
            <v>D</v>
          </cell>
          <cell r="AP33" t="str">
            <v>NC</v>
          </cell>
          <cell r="AR33" t="str">
            <v>NC</v>
          </cell>
          <cell r="AT33" t="str">
            <v>yes</v>
          </cell>
          <cell r="AU33">
            <v>9.584017209547869E-05</v>
          </cell>
          <cell r="AX33" t="e">
            <v>#REF!</v>
          </cell>
        </row>
        <row r="34">
          <cell r="A34" t="str">
            <v>2-Hexanone</v>
          </cell>
          <cell r="C34">
            <v>9.3E-05</v>
          </cell>
          <cell r="D34" t="str">
            <v>e</v>
          </cell>
          <cell r="E34">
            <v>0.003813</v>
          </cell>
          <cell r="F34" t="str">
            <v>k</v>
          </cell>
          <cell r="G34">
            <v>134</v>
          </cell>
          <cell r="H34" t="str">
            <v>e</v>
          </cell>
          <cell r="I34">
            <v>0.07087528038359149</v>
          </cell>
          <cell r="J34" t="str">
            <v>i</v>
          </cell>
          <cell r="K34">
            <v>1E-05</v>
          </cell>
          <cell r="L34" t="str">
            <v>m</v>
          </cell>
          <cell r="M34">
            <v>0.804</v>
          </cell>
          <cell r="O34">
            <v>16400</v>
          </cell>
          <cell r="P34" t="str">
            <v>e</v>
          </cell>
          <cell r="Q34">
            <v>7</v>
          </cell>
          <cell r="R34" t="str">
            <v>e</v>
          </cell>
          <cell r="S34">
            <v>1.38</v>
          </cell>
          <cell r="T34" t="str">
            <v>e</v>
          </cell>
          <cell r="Z34">
            <v>0.01</v>
          </cell>
          <cell r="AA34" t="str">
            <v>D</v>
          </cell>
          <cell r="AD34">
            <v>0.003547349670514335</v>
          </cell>
          <cell r="AE34" t="str">
            <v>(C)D</v>
          </cell>
          <cell r="AF34">
            <v>100.16</v>
          </cell>
          <cell r="AH34">
            <v>0</v>
          </cell>
          <cell r="AI34" t="str">
            <v>(C)D</v>
          </cell>
          <cell r="AJ34">
            <v>0.3820192952579941</v>
          </cell>
          <cell r="AK34" t="str">
            <v>(C)D</v>
          </cell>
          <cell r="AL34">
            <v>0.9168463086191858</v>
          </cell>
          <cell r="AM34" t="str">
            <v>(C)D</v>
          </cell>
          <cell r="AN34">
            <v>1</v>
          </cell>
          <cell r="AO34" t="str">
            <v>D</v>
          </cell>
          <cell r="AP34">
            <v>0.3036093418259023</v>
          </cell>
          <cell r="AQ34" t="str">
            <v>(C)D</v>
          </cell>
          <cell r="AR34">
            <v>0.3333333333333333</v>
          </cell>
          <cell r="AS34" t="str">
            <v>(C)D</v>
          </cell>
          <cell r="AT34" t="str">
            <v>yes</v>
          </cell>
          <cell r="AU34">
            <v>1.598443774832885E-05</v>
          </cell>
          <cell r="AX34" t="e">
            <v>#REF!</v>
          </cell>
        </row>
        <row r="35">
          <cell r="A35" t="str">
            <v>Acetone</v>
          </cell>
          <cell r="C35">
            <v>3.878048780487805E-05</v>
          </cell>
          <cell r="E35">
            <v>0.00159</v>
          </cell>
          <cell r="G35">
            <v>0.575</v>
          </cell>
          <cell r="I35">
            <v>0.124</v>
          </cell>
          <cell r="K35">
            <v>1.14E-05</v>
          </cell>
          <cell r="M35">
            <v>0.00345</v>
          </cell>
          <cell r="O35">
            <v>1000000</v>
          </cell>
          <cell r="Q35">
            <v>0.3869011316551086</v>
          </cell>
          <cell r="S35">
            <v>-0.24</v>
          </cell>
          <cell r="U35" t="str">
            <v>NA</v>
          </cell>
          <cell r="W35" t="str">
            <v>NA</v>
          </cell>
          <cell r="Y35" t="str">
            <v>yes</v>
          </cell>
          <cell r="Z35">
            <v>0.01</v>
          </cell>
          <cell r="AA35" t="str">
            <v>D</v>
          </cell>
          <cell r="AD35">
            <v>0.0003023291339594039</v>
          </cell>
          <cell r="AE35" t="str">
            <v>(C)D</v>
          </cell>
          <cell r="AF35">
            <v>100.2</v>
          </cell>
          <cell r="AH35">
            <v>0</v>
          </cell>
          <cell r="AI35" t="str">
            <v>(C)D</v>
          </cell>
          <cell r="AJ35">
            <v>0.3822163836339811</v>
          </cell>
          <cell r="AK35" t="str">
            <v>(C)D</v>
          </cell>
          <cell r="AL35">
            <v>0.9173193207215545</v>
          </cell>
          <cell r="AM35" t="str">
            <v>(C)D</v>
          </cell>
          <cell r="AN35">
            <v>1</v>
          </cell>
          <cell r="AO35" t="str">
            <v>D</v>
          </cell>
          <cell r="AP35">
            <v>0.3036093418259023</v>
          </cell>
          <cell r="AQ35" t="str">
            <v>(C)D</v>
          </cell>
          <cell r="AR35">
            <v>0.3333333333333333</v>
          </cell>
          <cell r="AS35" t="str">
            <v>(C)D</v>
          </cell>
          <cell r="AT35" t="str">
            <v>yes</v>
          </cell>
          <cell r="AU35">
            <v>0.00010194092632264355</v>
          </cell>
          <cell r="AX35" t="e">
            <v>#REF!</v>
          </cell>
        </row>
        <row r="36">
          <cell r="A36" t="str">
            <v>Benzene</v>
          </cell>
          <cell r="C36">
            <v>0.005560975609756098</v>
          </cell>
          <cell r="E36">
            <v>0.228</v>
          </cell>
          <cell r="G36">
            <v>58.9</v>
          </cell>
          <cell r="I36">
            <v>0.088</v>
          </cell>
          <cell r="K36">
            <v>9.8E-06</v>
          </cell>
          <cell r="M36">
            <v>0.3534</v>
          </cell>
          <cell r="O36">
            <v>1750</v>
          </cell>
          <cell r="Q36">
            <v>24.47935666196068</v>
          </cell>
          <cell r="S36">
            <v>2.13</v>
          </cell>
          <cell r="U36">
            <v>0.005</v>
          </cell>
          <cell r="W36">
            <v>0.5</v>
          </cell>
          <cell r="Y36" t="str">
            <v>yes</v>
          </cell>
          <cell r="Z36">
            <v>0.01</v>
          </cell>
          <cell r="AA36" t="str">
            <v>D</v>
          </cell>
          <cell r="AD36">
            <v>0.015</v>
          </cell>
          <cell r="AE36" t="str">
            <v>D</v>
          </cell>
          <cell r="AF36">
            <v>78.1</v>
          </cell>
          <cell r="AH36">
            <v>0.1</v>
          </cell>
          <cell r="AI36" t="str">
            <v>D</v>
          </cell>
          <cell r="AJ36">
            <v>0.29</v>
          </cell>
          <cell r="AK36" t="str">
            <v>D</v>
          </cell>
          <cell r="AL36">
            <v>0.7</v>
          </cell>
          <cell r="AM36" t="str">
            <v>D</v>
          </cell>
          <cell r="AN36">
            <v>1</v>
          </cell>
          <cell r="AO36" t="str">
            <v>D</v>
          </cell>
          <cell r="AP36" t="str">
            <v>NC</v>
          </cell>
          <cell r="AR36" t="str">
            <v>NC</v>
          </cell>
          <cell r="AT36" t="str">
            <v>yes</v>
          </cell>
          <cell r="AU36">
            <v>0.0021528279517826175</v>
          </cell>
          <cell r="AX36" t="e">
            <v>#REF!</v>
          </cell>
        </row>
        <row r="37">
          <cell r="A37" t="str">
            <v>Bromodichloromethane</v>
          </cell>
          <cell r="C37">
            <v>0.0016</v>
          </cell>
          <cell r="E37">
            <v>0.0656</v>
          </cell>
          <cell r="G37">
            <v>55</v>
          </cell>
          <cell r="I37">
            <v>0.0298</v>
          </cell>
          <cell r="K37">
            <v>1.06E-05</v>
          </cell>
          <cell r="M37">
            <v>0.33</v>
          </cell>
          <cell r="O37">
            <v>6740</v>
          </cell>
          <cell r="S37">
            <v>2.1</v>
          </cell>
          <cell r="Z37">
            <v>0.01</v>
          </cell>
          <cell r="AA37" t="str">
            <v>D</v>
          </cell>
          <cell r="AD37">
            <v>0.0046</v>
          </cell>
          <cell r="AE37" t="str">
            <v>D</v>
          </cell>
          <cell r="AF37">
            <v>163.8</v>
          </cell>
          <cell r="AH37">
            <v>0</v>
          </cell>
          <cell r="AI37" t="str">
            <v>D</v>
          </cell>
          <cell r="AJ37">
            <v>0.88</v>
          </cell>
          <cell r="AK37" t="str">
            <v>D</v>
          </cell>
          <cell r="AL37">
            <v>2.12</v>
          </cell>
          <cell r="AM37" t="str">
            <v>D</v>
          </cell>
          <cell r="AN37">
            <v>1</v>
          </cell>
          <cell r="AO37" t="str">
            <v>D</v>
          </cell>
          <cell r="AP37" t="str">
            <v>NC</v>
          </cell>
          <cell r="AR37" t="str">
            <v>NC</v>
          </cell>
          <cell r="AT37" t="str">
            <v>yes</v>
          </cell>
          <cell r="AU37">
            <v>0.00023556320371531704</v>
          </cell>
          <cell r="AX37" t="e">
            <v>#REF!</v>
          </cell>
        </row>
        <row r="38">
          <cell r="A38" t="str">
            <v>Bromoform</v>
          </cell>
          <cell r="C38">
            <v>0.0005341463414634146</v>
          </cell>
          <cell r="E38">
            <v>0.0219</v>
          </cell>
          <cell r="G38">
            <v>87.1</v>
          </cell>
          <cell r="I38">
            <v>0.0149</v>
          </cell>
          <cell r="K38">
            <v>1.03E-05</v>
          </cell>
          <cell r="M38">
            <v>0.5226</v>
          </cell>
          <cell r="O38">
            <v>3100</v>
          </cell>
          <cell r="S38">
            <v>2.35</v>
          </cell>
          <cell r="Z38">
            <v>0.01</v>
          </cell>
          <cell r="AA38" t="str">
            <v>D</v>
          </cell>
          <cell r="AD38">
            <v>0.0022</v>
          </cell>
          <cell r="AE38" t="str">
            <v>D</v>
          </cell>
          <cell r="AF38">
            <v>252.8</v>
          </cell>
          <cell r="AH38">
            <v>0</v>
          </cell>
          <cell r="AI38" t="str">
            <v>D</v>
          </cell>
          <cell r="AJ38">
            <v>2.79</v>
          </cell>
          <cell r="AK38" t="str">
            <v>D</v>
          </cell>
          <cell r="AL38">
            <v>6.7</v>
          </cell>
          <cell r="AM38" t="str">
            <v>D</v>
          </cell>
          <cell r="AN38">
            <v>1</v>
          </cell>
          <cell r="AO38" t="str">
            <v>D</v>
          </cell>
          <cell r="AP38" t="str">
            <v>NC</v>
          </cell>
          <cell r="AR38" t="str">
            <v>NC</v>
          </cell>
          <cell r="AT38" t="str">
            <v>yes</v>
          </cell>
          <cell r="AU38">
            <v>2.7842581407045696E-05</v>
          </cell>
          <cell r="AX38" t="e">
            <v>#REF!</v>
          </cell>
        </row>
        <row r="39">
          <cell r="A39" t="str">
            <v>Bromomethane</v>
          </cell>
          <cell r="C39">
            <v>0.006243902439024391</v>
          </cell>
          <cell r="E39">
            <v>0.256</v>
          </cell>
          <cell r="G39">
            <v>10.5</v>
          </cell>
          <cell r="I39">
            <v>0.0728</v>
          </cell>
          <cell r="K39">
            <v>1.21E-05</v>
          </cell>
          <cell r="M39">
            <v>0.063</v>
          </cell>
          <cell r="O39">
            <v>15200</v>
          </cell>
          <cell r="S39">
            <v>1.19</v>
          </cell>
          <cell r="Z39">
            <v>0.01</v>
          </cell>
          <cell r="AA39" t="str">
            <v>D</v>
          </cell>
          <cell r="AD39">
            <v>0.0028</v>
          </cell>
          <cell r="AE39" t="str">
            <v>D</v>
          </cell>
          <cell r="AF39">
            <v>95</v>
          </cell>
          <cell r="AH39">
            <v>0</v>
          </cell>
          <cell r="AI39" t="str">
            <v>D</v>
          </cell>
          <cell r="AJ39">
            <v>0.36</v>
          </cell>
          <cell r="AK39" t="str">
            <v>D</v>
          </cell>
          <cell r="AL39">
            <v>0.87</v>
          </cell>
          <cell r="AM39" t="str">
            <v>D</v>
          </cell>
          <cell r="AN39">
            <v>1</v>
          </cell>
          <cell r="AO39" t="str">
            <v>D</v>
          </cell>
          <cell r="AP39" t="str">
            <v>NC</v>
          </cell>
          <cell r="AR39" t="str">
            <v>NC</v>
          </cell>
          <cell r="AT39" t="str">
            <v>yes</v>
          </cell>
          <cell r="AU39">
            <v>0.004695815372776791</v>
          </cell>
          <cell r="AX39" t="e">
            <v>#REF!</v>
          </cell>
        </row>
        <row r="40">
          <cell r="A40" t="str">
            <v>Carbon disulfide</v>
          </cell>
          <cell r="C40">
            <v>0.03024390243902439</v>
          </cell>
          <cell r="E40">
            <v>1.24</v>
          </cell>
          <cell r="G40">
            <v>45.7</v>
          </cell>
          <cell r="I40">
            <v>0.104</v>
          </cell>
          <cell r="K40">
            <v>1E-05</v>
          </cell>
          <cell r="M40">
            <v>0.2742</v>
          </cell>
          <cell r="O40">
            <v>1190</v>
          </cell>
          <cell r="S40">
            <v>2</v>
          </cell>
          <cell r="Z40">
            <v>0.01</v>
          </cell>
          <cell r="AA40" t="str">
            <v>D</v>
          </cell>
          <cell r="AD40">
            <v>0.017</v>
          </cell>
          <cell r="AE40" t="str">
            <v>D</v>
          </cell>
          <cell r="AF40">
            <v>76</v>
          </cell>
          <cell r="AH40">
            <v>0.1</v>
          </cell>
          <cell r="AI40" t="str">
            <v>D</v>
          </cell>
          <cell r="AJ40">
            <v>0.3</v>
          </cell>
          <cell r="AK40" t="str">
            <v>D</v>
          </cell>
          <cell r="AL40">
            <v>0.72</v>
          </cell>
          <cell r="AM40" t="str">
            <v>D</v>
          </cell>
          <cell r="AN40">
            <v>1</v>
          </cell>
          <cell r="AO40" t="str">
            <v>D</v>
          </cell>
          <cell r="AP40" t="str">
            <v>NC</v>
          </cell>
          <cell r="AR40" t="str">
            <v>NC</v>
          </cell>
          <cell r="AT40" t="str">
            <v>yes</v>
          </cell>
          <cell r="AU40">
            <v>0.01128296527840244</v>
          </cell>
          <cell r="AX40" t="e">
            <v>#REF!</v>
          </cell>
        </row>
        <row r="41">
          <cell r="A41" t="str">
            <v>Carbon tetrachloride</v>
          </cell>
          <cell r="C41">
            <v>0.03048780487804878</v>
          </cell>
          <cell r="E41">
            <v>1.25</v>
          </cell>
          <cell r="G41">
            <v>174</v>
          </cell>
          <cell r="I41">
            <v>0.078</v>
          </cell>
          <cell r="K41">
            <v>8.8E-06</v>
          </cell>
          <cell r="M41">
            <v>1.044</v>
          </cell>
          <cell r="O41">
            <v>793</v>
          </cell>
          <cell r="S41">
            <v>2.73</v>
          </cell>
          <cell r="Z41">
            <v>0.01</v>
          </cell>
          <cell r="AA41" t="str">
            <v>D</v>
          </cell>
          <cell r="AD41">
            <v>0.016</v>
          </cell>
          <cell r="AE41" t="str">
            <v>D</v>
          </cell>
          <cell r="AF41">
            <v>153.8</v>
          </cell>
          <cell r="AH41">
            <v>0.1</v>
          </cell>
          <cell r="AI41" t="str">
            <v>D</v>
          </cell>
          <cell r="AJ41">
            <v>0.78</v>
          </cell>
          <cell r="AK41" t="str">
            <v>D</v>
          </cell>
          <cell r="AL41">
            <v>1.86</v>
          </cell>
          <cell r="AM41" t="str">
            <v>D</v>
          </cell>
          <cell r="AN41">
            <v>1</v>
          </cell>
          <cell r="AO41" t="str">
            <v>D</v>
          </cell>
          <cell r="AP41" t="str">
            <v>NC</v>
          </cell>
          <cell r="AR41" t="str">
            <v>NC</v>
          </cell>
          <cell r="AT41" t="str">
            <v>yes</v>
          </cell>
          <cell r="AU41">
            <v>0.0037624486436103493</v>
          </cell>
          <cell r="AX41" t="e">
            <v>#REF!</v>
          </cell>
        </row>
        <row r="42">
          <cell r="A42" t="str">
            <v>Chlorobenzene</v>
          </cell>
          <cell r="C42">
            <v>0.0037073170731707315</v>
          </cell>
          <cell r="E42">
            <v>0.152</v>
          </cell>
          <cell r="G42">
            <v>219</v>
          </cell>
          <cell r="I42">
            <v>0.073</v>
          </cell>
          <cell r="K42">
            <v>8.7E-06</v>
          </cell>
          <cell r="M42">
            <v>1.314</v>
          </cell>
          <cell r="O42">
            <v>472</v>
          </cell>
          <cell r="Q42">
            <v>87.82132798980062</v>
          </cell>
          <cell r="S42">
            <v>2.86</v>
          </cell>
          <cell r="Z42">
            <v>0.01</v>
          </cell>
          <cell r="AA42" t="str">
            <v>D</v>
          </cell>
          <cell r="AD42">
            <v>0.028</v>
          </cell>
          <cell r="AE42" t="str">
            <v>D</v>
          </cell>
          <cell r="AF42">
            <v>113</v>
          </cell>
          <cell r="AH42">
            <v>0.1</v>
          </cell>
          <cell r="AI42" t="str">
            <v>D</v>
          </cell>
          <cell r="AJ42">
            <v>0.46</v>
          </cell>
          <cell r="AK42" t="str">
            <v>D</v>
          </cell>
          <cell r="AL42">
            <v>1.09</v>
          </cell>
          <cell r="AM42" t="str">
            <v>D</v>
          </cell>
          <cell r="AN42">
            <v>1</v>
          </cell>
          <cell r="AO42" t="str">
            <v>D</v>
          </cell>
          <cell r="AP42" t="str">
            <v>NC</v>
          </cell>
          <cell r="AR42" t="str">
            <v>NC</v>
          </cell>
          <cell r="AT42" t="str">
            <v>yes</v>
          </cell>
          <cell r="AU42">
            <v>0.00040977805887459966</v>
          </cell>
          <cell r="AX42" t="e">
            <v>#REF!</v>
          </cell>
        </row>
        <row r="43">
          <cell r="A43" t="str">
            <v>Chloroethane</v>
          </cell>
        </row>
        <row r="44">
          <cell r="A44" t="str">
            <v>Chloroform</v>
          </cell>
          <cell r="C44">
            <v>0.0036585365853658534</v>
          </cell>
          <cell r="E44">
            <v>0.15</v>
          </cell>
          <cell r="G44">
            <v>39.8</v>
          </cell>
          <cell r="I44">
            <v>0.104</v>
          </cell>
          <cell r="K44">
            <v>1E-05</v>
          </cell>
          <cell r="M44">
            <v>0.23879999999999998</v>
          </cell>
          <cell r="O44">
            <v>7920</v>
          </cell>
          <cell r="Q44">
            <v>16.95118251531401</v>
          </cell>
          <cell r="S44">
            <v>1.92</v>
          </cell>
          <cell r="Z44">
            <v>0.01</v>
          </cell>
          <cell r="AA44" t="str">
            <v>D</v>
          </cell>
          <cell r="AD44">
            <v>0.0068</v>
          </cell>
          <cell r="AE44" t="str">
            <v>D</v>
          </cell>
          <cell r="AF44">
            <v>119.4</v>
          </cell>
          <cell r="AH44">
            <v>0</v>
          </cell>
          <cell r="AI44" t="str">
            <v>D</v>
          </cell>
          <cell r="AJ44">
            <v>0.5</v>
          </cell>
          <cell r="AK44" t="str">
            <v>D</v>
          </cell>
          <cell r="AL44">
            <v>1.19</v>
          </cell>
          <cell r="AM44" t="str">
            <v>D</v>
          </cell>
          <cell r="AN44">
            <v>1</v>
          </cell>
          <cell r="AO44" t="str">
            <v>D</v>
          </cell>
          <cell r="AP44" t="str">
            <v>NC</v>
          </cell>
          <cell r="AR44" t="str">
            <v>NC</v>
          </cell>
          <cell r="AT44" t="str">
            <v>yes</v>
          </cell>
          <cell r="AU44">
            <v>0.0022636006056401536</v>
          </cell>
          <cell r="AX44" t="e">
            <v>#REF!</v>
          </cell>
        </row>
        <row r="45">
          <cell r="A45" t="str">
            <v>Chloromethane</v>
          </cell>
          <cell r="C45">
            <v>0.00882</v>
          </cell>
          <cell r="D45" t="str">
            <v>e</v>
          </cell>
          <cell r="E45">
            <v>0.36162</v>
          </cell>
          <cell r="F45" t="str">
            <v>k</v>
          </cell>
          <cell r="G45">
            <v>14</v>
          </cell>
          <cell r="H45" t="str">
            <v>e</v>
          </cell>
          <cell r="I45">
            <v>0.12285433649360825</v>
          </cell>
          <cell r="J45" t="str">
            <v>i</v>
          </cell>
          <cell r="K45">
            <v>1E-05</v>
          </cell>
          <cell r="L45" t="str">
            <v>m</v>
          </cell>
          <cell r="M45">
            <v>0.084</v>
          </cell>
          <cell r="O45">
            <v>5320</v>
          </cell>
          <cell r="P45" t="str">
            <v>e</v>
          </cell>
          <cell r="Q45">
            <v>3</v>
          </cell>
          <cell r="R45" t="str">
            <v>e</v>
          </cell>
          <cell r="S45">
            <v>0.91</v>
          </cell>
          <cell r="T45" t="str">
            <v>e</v>
          </cell>
          <cell r="Z45">
            <v>0.01</v>
          </cell>
          <cell r="AA45" t="str">
            <v>D</v>
          </cell>
          <cell r="AD45">
            <v>0.0033</v>
          </cell>
          <cell r="AE45" t="str">
            <v>D</v>
          </cell>
          <cell r="AF45">
            <v>50.5</v>
          </cell>
          <cell r="AH45">
            <v>0</v>
          </cell>
          <cell r="AI45" t="str">
            <v>D</v>
          </cell>
          <cell r="AJ45">
            <v>0.2</v>
          </cell>
          <cell r="AK45" t="str">
            <v>D</v>
          </cell>
          <cell r="AL45">
            <v>0.49</v>
          </cell>
          <cell r="AM45" t="str">
            <v>D</v>
          </cell>
          <cell r="AN45">
            <v>1</v>
          </cell>
          <cell r="AO45" t="str">
            <v>D</v>
          </cell>
          <cell r="AP45" t="str">
            <v>NC</v>
          </cell>
          <cell r="AR45" t="str">
            <v>NC</v>
          </cell>
          <cell r="AT45" t="str">
            <v>yes</v>
          </cell>
          <cell r="AU45">
            <v>0.009375756821870963</v>
          </cell>
          <cell r="AX45" t="e">
            <v>#REF!</v>
          </cell>
        </row>
        <row r="46">
          <cell r="A46" t="str">
            <v>cis-1,2-Dichloroethene</v>
          </cell>
          <cell r="C46">
            <v>0.004073170731707317</v>
          </cell>
          <cell r="E46">
            <v>0.167</v>
          </cell>
          <cell r="G46">
            <v>35.5</v>
          </cell>
          <cell r="I46">
            <v>0.0736</v>
          </cell>
          <cell r="K46">
            <v>1.13E-05</v>
          </cell>
          <cell r="M46">
            <v>0.213</v>
          </cell>
          <cell r="O46">
            <v>3500</v>
          </cell>
          <cell r="Q46">
            <v>15.261597656254633</v>
          </cell>
          <cell r="S46">
            <v>1.86</v>
          </cell>
          <cell r="Z46">
            <v>0.01</v>
          </cell>
          <cell r="AA46" t="str">
            <v>D</v>
          </cell>
          <cell r="AD46">
            <v>0.007663020722739196</v>
          </cell>
          <cell r="AE46" t="str">
            <v>(C)D</v>
          </cell>
          <cell r="AF46">
            <v>97</v>
          </cell>
          <cell r="AH46">
            <v>0</v>
          </cell>
          <cell r="AI46" t="str">
            <v>(C)D</v>
          </cell>
          <cell r="AJ46">
            <v>0.3667661944417321</v>
          </cell>
          <cell r="AK46" t="str">
            <v>(C)D</v>
          </cell>
          <cell r="AL46">
            <v>0.8802388666601569</v>
          </cell>
          <cell r="AM46" t="str">
            <v>(C)D</v>
          </cell>
          <cell r="AN46">
            <v>1</v>
          </cell>
          <cell r="AO46" t="str">
            <v>D</v>
          </cell>
          <cell r="AP46">
            <v>0.3036093418259023</v>
          </cell>
          <cell r="AQ46" t="str">
            <v>(C)D</v>
          </cell>
          <cell r="AR46">
            <v>0.3333333333333333</v>
          </cell>
          <cell r="AS46" t="str">
            <v>(C)D</v>
          </cell>
          <cell r="AT46" t="str">
            <v>yes</v>
          </cell>
          <cell r="AU46">
            <v>0.0019004156414481673</v>
          </cell>
          <cell r="AX46" t="e">
            <v>#REF!</v>
          </cell>
        </row>
        <row r="47">
          <cell r="A47" t="str">
            <v>Dibromochloromethane</v>
          </cell>
          <cell r="C47">
            <v>0.0007829268292682926</v>
          </cell>
          <cell r="E47">
            <v>0.0321</v>
          </cell>
          <cell r="G47">
            <v>63.1</v>
          </cell>
          <cell r="I47">
            <v>0.0196</v>
          </cell>
          <cell r="K47">
            <v>1.05E-05</v>
          </cell>
          <cell r="M47">
            <v>0.3786</v>
          </cell>
          <cell r="O47">
            <v>2600</v>
          </cell>
          <cell r="Q47">
            <v>9</v>
          </cell>
          <cell r="R47" t="str">
            <v>e</v>
          </cell>
          <cell r="S47">
            <v>2.17</v>
          </cell>
          <cell r="Z47">
            <v>0.01</v>
          </cell>
          <cell r="AA47" t="str">
            <v>D</v>
          </cell>
          <cell r="AD47">
            <v>0.0029230214341759556</v>
          </cell>
          <cell r="AE47" t="str">
            <v>(C)D</v>
          </cell>
          <cell r="AF47">
            <v>208.28</v>
          </cell>
          <cell r="AH47">
            <v>0</v>
          </cell>
          <cell r="AI47" t="str">
            <v>(C)D</v>
          </cell>
          <cell r="AJ47">
            <v>1.54012971118485</v>
          </cell>
          <cell r="AK47" t="str">
            <v>(C)D</v>
          </cell>
          <cell r="AL47">
            <v>3.69631130684364</v>
          </cell>
          <cell r="AM47" t="str">
            <v>(C)D</v>
          </cell>
          <cell r="AN47">
            <v>1</v>
          </cell>
          <cell r="AO47" t="str">
            <v>D</v>
          </cell>
          <cell r="AP47">
            <v>0.3036093418259023</v>
          </cell>
          <cell r="AQ47" t="str">
            <v>(C)D</v>
          </cell>
          <cell r="AR47">
            <v>0.3333333333333333</v>
          </cell>
          <cell r="AS47" t="str">
            <v>(C)D</v>
          </cell>
          <cell r="AT47" t="str">
            <v>yes</v>
          </cell>
          <cell r="AU47">
            <v>6.929659056813573E-05</v>
          </cell>
          <cell r="AX47" t="e">
            <v>#REF!</v>
          </cell>
        </row>
        <row r="48">
          <cell r="A48" t="str">
            <v>Dichlorodifluoromethane</v>
          </cell>
          <cell r="C48">
            <v>0.343</v>
          </cell>
          <cell r="D48" t="str">
            <v>e</v>
          </cell>
          <cell r="E48">
            <v>14.063</v>
          </cell>
          <cell r="F48" t="str">
            <v>k</v>
          </cell>
          <cell r="G48">
            <v>356</v>
          </cell>
          <cell r="H48" t="str">
            <v>e</v>
          </cell>
          <cell r="I48">
            <v>0.07554172386382253</v>
          </cell>
          <cell r="J48" t="str">
            <v>i</v>
          </cell>
          <cell r="K48">
            <v>1E-05</v>
          </cell>
          <cell r="L48" t="str">
            <v>m</v>
          </cell>
          <cell r="M48">
            <v>2.136</v>
          </cell>
          <cell r="O48">
            <v>280</v>
          </cell>
          <cell r="P48" t="str">
            <v>e</v>
          </cell>
          <cell r="S48">
            <v>2.16</v>
          </cell>
          <cell r="Z48">
            <v>0.01</v>
          </cell>
          <cell r="AA48" t="str">
            <v>D</v>
          </cell>
          <cell r="AD48">
            <v>0.00888186156778394</v>
          </cell>
          <cell r="AE48" t="str">
            <v>(C)D</v>
          </cell>
          <cell r="AF48">
            <v>120.91</v>
          </cell>
          <cell r="AH48">
            <v>0</v>
          </cell>
          <cell r="AI48" t="str">
            <v>(C)D</v>
          </cell>
          <cell r="AJ48">
            <v>0.4992123250148653</v>
          </cell>
          <cell r="AK48" t="str">
            <v>(C)D</v>
          </cell>
          <cell r="AL48">
            <v>1.1981095800356767</v>
          </cell>
          <cell r="AM48" t="str">
            <v>(C)D</v>
          </cell>
          <cell r="AN48">
            <v>1</v>
          </cell>
          <cell r="AO48" t="str">
            <v>D</v>
          </cell>
          <cell r="AP48">
            <v>0.3036093418259023</v>
          </cell>
          <cell r="AQ48" t="str">
            <v>(C)D</v>
          </cell>
          <cell r="AR48">
            <v>0.3333333333333333</v>
          </cell>
          <cell r="AS48" t="str">
            <v>(C)D</v>
          </cell>
          <cell r="AT48" t="str">
            <v>yes</v>
          </cell>
          <cell r="AU48">
            <v>0.011554880517213009</v>
          </cell>
          <cell r="AX48" t="e">
            <v>#REF!</v>
          </cell>
        </row>
        <row r="49">
          <cell r="A49" t="str">
            <v>Ethylbenzene</v>
          </cell>
          <cell r="C49">
            <v>0.007878048780487805</v>
          </cell>
          <cell r="E49">
            <v>0.323</v>
          </cell>
          <cell r="G49">
            <v>363</v>
          </cell>
          <cell r="I49">
            <v>0.075</v>
          </cell>
          <cell r="K49">
            <v>7.8E-06</v>
          </cell>
          <cell r="M49">
            <v>2.178</v>
          </cell>
          <cell r="O49">
            <v>169</v>
          </cell>
          <cell r="Q49">
            <v>143.3507600728125</v>
          </cell>
          <cell r="S49">
            <v>3.14</v>
          </cell>
          <cell r="Z49">
            <v>0.01</v>
          </cell>
          <cell r="AA49" t="str">
            <v>D</v>
          </cell>
          <cell r="AD49">
            <v>0.049</v>
          </cell>
          <cell r="AE49" t="str">
            <v>D</v>
          </cell>
          <cell r="AF49">
            <v>106.2</v>
          </cell>
          <cell r="AH49">
            <v>0.2</v>
          </cell>
          <cell r="AI49" t="str">
            <v>D</v>
          </cell>
          <cell r="AJ49">
            <v>0.42</v>
          </cell>
          <cell r="AK49" t="str">
            <v>D</v>
          </cell>
          <cell r="AL49">
            <v>1.01</v>
          </cell>
          <cell r="AM49" t="str">
            <v>D</v>
          </cell>
          <cell r="AN49">
            <v>1</v>
          </cell>
          <cell r="AO49" t="str">
            <v>D</v>
          </cell>
          <cell r="AP49" t="str">
            <v>NC</v>
          </cell>
          <cell r="AR49" t="str">
            <v>NC</v>
          </cell>
          <cell r="AT49" t="str">
            <v>yes</v>
          </cell>
          <cell r="AU49">
            <v>0.0005517765756288194</v>
          </cell>
          <cell r="AX49" t="e">
            <v>#REF!</v>
          </cell>
        </row>
        <row r="50">
          <cell r="A50" t="str">
            <v>Hexachlorobutadiene</v>
          </cell>
          <cell r="C50">
            <v>0.008146341463414634</v>
          </cell>
          <cell r="E50">
            <v>0.334</v>
          </cell>
          <cell r="G50">
            <v>53700</v>
          </cell>
          <cell r="I50">
            <v>0.0561</v>
          </cell>
          <cell r="K50">
            <v>6.16E-06</v>
          </cell>
          <cell r="M50">
            <v>322.2</v>
          </cell>
          <cell r="O50">
            <v>3.23</v>
          </cell>
          <cell r="Q50">
            <v>2664.4035277248977</v>
          </cell>
          <cell r="S50">
            <v>4.81</v>
          </cell>
          <cell r="Z50">
            <v>0.01</v>
          </cell>
          <cell r="AA50" t="str">
            <v>D</v>
          </cell>
          <cell r="AD50">
            <v>0.081</v>
          </cell>
          <cell r="AE50" t="str">
            <v>D</v>
          </cell>
          <cell r="AF50">
            <v>260.8</v>
          </cell>
          <cell r="AH50">
            <v>0.5</v>
          </cell>
          <cell r="AI50" t="str">
            <v>D</v>
          </cell>
          <cell r="AJ50">
            <v>3.09</v>
          </cell>
          <cell r="AK50" t="str">
            <v>D</v>
          </cell>
          <cell r="AL50">
            <v>7.42</v>
          </cell>
          <cell r="AM50" t="str">
            <v>D</v>
          </cell>
          <cell r="AN50">
            <v>0.9</v>
          </cell>
          <cell r="AO50" t="str">
            <v>D</v>
          </cell>
          <cell r="AP50" t="str">
            <v>NC</v>
          </cell>
          <cell r="AR50" t="str">
            <v>NC</v>
          </cell>
          <cell r="AT50" t="str">
            <v>yes</v>
          </cell>
          <cell r="AU50">
            <v>3.0968565241036787E-06</v>
          </cell>
          <cell r="AX50" t="e">
            <v>#REF!</v>
          </cell>
        </row>
        <row r="51">
          <cell r="A51" t="str">
            <v>Isopropylbenzene</v>
          </cell>
          <cell r="C51">
            <v>0.0116</v>
          </cell>
          <cell r="D51" t="str">
            <v>e</v>
          </cell>
          <cell r="E51">
            <v>0.47559999999999997</v>
          </cell>
          <cell r="F51" t="str">
            <v>k</v>
          </cell>
          <cell r="G51">
            <v>1334</v>
          </cell>
          <cell r="H51" t="str">
            <v>h</v>
          </cell>
          <cell r="I51">
            <v>0.06301929099809056</v>
          </cell>
          <cell r="J51" t="str">
            <v>i</v>
          </cell>
          <cell r="K51">
            <v>1E-05</v>
          </cell>
          <cell r="M51">
            <v>8.004</v>
          </cell>
          <cell r="O51">
            <v>50</v>
          </cell>
          <cell r="P51" t="str">
            <v>e</v>
          </cell>
          <cell r="Q51">
            <v>356.12298094276235</v>
          </cell>
          <cell r="S51">
            <v>3.66</v>
          </cell>
          <cell r="T51" t="str">
            <v>f</v>
          </cell>
          <cell r="Z51">
            <v>0.01</v>
          </cell>
          <cell r="AA51" t="str">
            <v>D</v>
          </cell>
          <cell r="AD51">
            <v>0.08782132798980068</v>
          </cell>
          <cell r="AE51" t="str">
            <v>(C)D</v>
          </cell>
          <cell r="AF51">
            <v>120</v>
          </cell>
          <cell r="AH51">
            <v>0.4</v>
          </cell>
          <cell r="AI51" t="str">
            <v>(C)D</v>
          </cell>
          <cell r="AJ51">
            <v>0.49338881403547635</v>
          </cell>
          <cell r="AK51" t="str">
            <v>(C)D</v>
          </cell>
          <cell r="AL51">
            <v>1.1841331536851432</v>
          </cell>
          <cell r="AM51" t="str">
            <v>(C)D</v>
          </cell>
          <cell r="AN51">
            <v>1</v>
          </cell>
          <cell r="AO51" t="str">
            <v>D</v>
          </cell>
          <cell r="AP51">
            <v>0.6103124052168634</v>
          </cell>
          <cell r="AQ51" t="str">
            <v>(C)D</v>
          </cell>
          <cell r="AR51">
            <v>0.6380952380952383</v>
          </cell>
          <cell r="AS51" t="str">
            <v>(C)D</v>
          </cell>
          <cell r="AT51" t="str">
            <v>yes</v>
          </cell>
          <cell r="AU51">
            <v>0.00019488349211235686</v>
          </cell>
          <cell r="AX51" t="e">
            <v>#REF!</v>
          </cell>
        </row>
        <row r="52">
          <cell r="A52" t="str">
            <v>m,p-Xylenes</v>
          </cell>
          <cell r="C52">
            <v>0.0075</v>
          </cell>
          <cell r="D52" t="str">
            <v>d</v>
          </cell>
          <cell r="E52">
            <v>0.3075</v>
          </cell>
          <cell r="F52" t="str">
            <v>d</v>
          </cell>
          <cell r="G52">
            <v>398</v>
          </cell>
          <cell r="H52" t="str">
            <v>d</v>
          </cell>
          <cell r="I52">
            <v>0.07345</v>
          </cell>
          <cell r="J52" t="str">
            <v>d</v>
          </cell>
          <cell r="K52">
            <v>8.1E-06</v>
          </cell>
          <cell r="L52" t="str">
            <v>d</v>
          </cell>
          <cell r="M52">
            <v>2.388</v>
          </cell>
          <cell r="O52">
            <v>173</v>
          </cell>
          <cell r="P52" t="str">
            <v>d</v>
          </cell>
          <cell r="Q52">
            <v>155.09578669287234</v>
          </cell>
          <cell r="S52">
            <v>3.185</v>
          </cell>
          <cell r="T52" t="str">
            <v>d</v>
          </cell>
          <cell r="Z52">
            <v>0.01</v>
          </cell>
          <cell r="AA52" t="str">
            <v>D</v>
          </cell>
          <cell r="AD52">
            <v>0.05110930790373912</v>
          </cell>
          <cell r="AE52" t="str">
            <v>(C)D</v>
          </cell>
          <cell r="AF52">
            <v>106</v>
          </cell>
          <cell r="AH52">
            <v>0.2</v>
          </cell>
          <cell r="AI52" t="str">
            <v>(C)D</v>
          </cell>
          <cell r="AJ52">
            <v>0.41189763566649673</v>
          </cell>
          <cell r="AK52" t="str">
            <v>(C)D</v>
          </cell>
          <cell r="AL52">
            <v>0.9885543255995921</v>
          </cell>
          <cell r="AM52" t="str">
            <v>(C)D</v>
          </cell>
          <cell r="AN52">
            <v>1</v>
          </cell>
          <cell r="AO52" t="str">
            <v>D</v>
          </cell>
          <cell r="AP52">
            <v>0.4394196744515214</v>
          </cell>
          <cell r="AQ52" t="str">
            <v>(C)D</v>
          </cell>
          <cell r="AR52">
            <v>0.47777777777777786</v>
          </cell>
          <cell r="AS52" t="str">
            <v>(C)D</v>
          </cell>
          <cell r="AT52" t="str">
            <v>yes</v>
          </cell>
          <cell r="AU52">
            <v>0.0004726080501325507</v>
          </cell>
          <cell r="AX52" t="e">
            <v>#REF!</v>
          </cell>
        </row>
        <row r="53">
          <cell r="A53" t="str">
            <v>Methyl ethyl ketone (2-Butanone)</v>
          </cell>
          <cell r="C53">
            <v>2.74E-05</v>
          </cell>
          <cell r="D53" t="str">
            <v>P</v>
          </cell>
          <cell r="E53">
            <v>0.0011233999999999999</v>
          </cell>
          <cell r="F53" t="str">
            <v>P</v>
          </cell>
          <cell r="G53">
            <v>4.5</v>
          </cell>
          <cell r="H53" t="str">
            <v>P</v>
          </cell>
          <cell r="I53">
            <v>0.08951</v>
          </cell>
          <cell r="J53" t="str">
            <v>P</v>
          </cell>
          <cell r="K53">
            <v>9.8E-06</v>
          </cell>
          <cell r="L53" t="str">
            <v>P</v>
          </cell>
          <cell r="M53">
            <v>0.027</v>
          </cell>
          <cell r="N53" t="str">
            <v>P</v>
          </cell>
          <cell r="O53">
            <v>268000</v>
          </cell>
          <cell r="P53" t="str">
            <v>P</v>
          </cell>
          <cell r="Q53">
            <v>1</v>
          </cell>
          <cell r="R53" t="str">
            <v>e</v>
          </cell>
          <cell r="S53">
            <v>0.29</v>
          </cell>
          <cell r="T53" t="str">
            <v>e</v>
          </cell>
          <cell r="Z53">
            <v>0.01</v>
          </cell>
          <cell r="AA53" t="str">
            <v>D</v>
          </cell>
          <cell r="AD53">
            <v>0.00096</v>
          </cell>
          <cell r="AE53" t="str">
            <v>D</v>
          </cell>
          <cell r="AF53">
            <v>72</v>
          </cell>
          <cell r="AH53">
            <v>0</v>
          </cell>
          <cell r="AI53" t="str">
            <v>D</v>
          </cell>
          <cell r="AJ53">
            <v>0.27</v>
          </cell>
          <cell r="AK53" t="str">
            <v>D</v>
          </cell>
          <cell r="AL53">
            <v>0.65</v>
          </cell>
          <cell r="AM53" t="str">
            <v>D</v>
          </cell>
          <cell r="AN53">
            <v>1</v>
          </cell>
          <cell r="AO53" t="str">
            <v>D</v>
          </cell>
          <cell r="AP53" t="str">
            <v>NC</v>
          </cell>
          <cell r="AR53" t="str">
            <v>NC</v>
          </cell>
          <cell r="AT53" t="str">
            <v>yes</v>
          </cell>
          <cell r="AU53">
            <v>4.260200136177488E-05</v>
          </cell>
          <cell r="AX53" t="e">
            <v>#REF!</v>
          </cell>
        </row>
        <row r="54">
          <cell r="A54" t="str">
            <v>Methyl isobutyl ketone</v>
          </cell>
          <cell r="C54">
            <v>0.000138</v>
          </cell>
          <cell r="D54" t="str">
            <v>e</v>
          </cell>
          <cell r="E54">
            <v>0.005658</v>
          </cell>
          <cell r="F54" t="str">
            <v>k</v>
          </cell>
          <cell r="G54">
            <v>123</v>
          </cell>
          <cell r="H54" t="str">
            <v>e</v>
          </cell>
          <cell r="I54">
            <v>0.075</v>
          </cell>
          <cell r="J54" t="str">
            <v>P</v>
          </cell>
          <cell r="K54">
            <v>7.8E-06</v>
          </cell>
          <cell r="L54" t="str">
            <v>P</v>
          </cell>
          <cell r="M54">
            <v>0.738</v>
          </cell>
          <cell r="O54">
            <v>19000</v>
          </cell>
          <cell r="P54" t="str">
            <v>e</v>
          </cell>
          <cell r="Q54">
            <v>6</v>
          </cell>
          <cell r="R54" t="str">
            <v>e</v>
          </cell>
          <cell r="S54">
            <v>1.31</v>
          </cell>
          <cell r="T54" t="str">
            <v>e</v>
          </cell>
          <cell r="Z54">
            <v>0.01</v>
          </cell>
          <cell r="AA54" t="str">
            <v>D</v>
          </cell>
          <cell r="AD54">
            <v>0.003189363355119973</v>
          </cell>
          <cell r="AE54" t="str">
            <v>(C)D</v>
          </cell>
          <cell r="AF54">
            <v>100.16</v>
          </cell>
          <cell r="AH54">
            <v>0</v>
          </cell>
          <cell r="AI54" t="str">
            <v>(C)D</v>
          </cell>
          <cell r="AJ54">
            <v>0.3820192952579941</v>
          </cell>
          <cell r="AK54" t="str">
            <v>(C)D</v>
          </cell>
          <cell r="AL54">
            <v>0.9168463086191858</v>
          </cell>
          <cell r="AM54" t="str">
            <v>(C)D</v>
          </cell>
          <cell r="AN54">
            <v>1</v>
          </cell>
          <cell r="AO54" t="str">
            <v>D</v>
          </cell>
          <cell r="AP54">
            <v>0.3036093418259023</v>
          </cell>
          <cell r="AQ54" t="str">
            <v>(C)D</v>
          </cell>
          <cell r="AR54">
            <v>0.3333333333333333</v>
          </cell>
          <cell r="AS54" t="str">
            <v>(C)D</v>
          </cell>
          <cell r="AT54" t="str">
            <v>yes</v>
          </cell>
          <cell r="AU54">
            <v>2.7003235879525583E-05</v>
          </cell>
          <cell r="AX54" t="e">
            <v>#REF!</v>
          </cell>
        </row>
        <row r="55">
          <cell r="A55" t="str">
            <v>Methylene chloride</v>
          </cell>
          <cell r="C55">
            <v>0.0021902439024390247</v>
          </cell>
          <cell r="E55">
            <v>0.0898</v>
          </cell>
          <cell r="G55">
            <v>11.7</v>
          </cell>
          <cell r="I55">
            <v>0.101</v>
          </cell>
          <cell r="K55">
            <v>1.17E-05</v>
          </cell>
          <cell r="M55">
            <v>0.0702</v>
          </cell>
          <cell r="O55">
            <v>13000</v>
          </cell>
          <cell r="Q55">
            <v>5.248074602497726</v>
          </cell>
          <cell r="S55">
            <v>1.25</v>
          </cell>
          <cell r="Z55">
            <v>0.01</v>
          </cell>
          <cell r="AA55" t="str">
            <v>D</v>
          </cell>
          <cell r="AD55">
            <v>0.0035</v>
          </cell>
          <cell r="AE55" t="str">
            <v>D</v>
          </cell>
          <cell r="AF55">
            <v>85</v>
          </cell>
          <cell r="AH55">
            <v>0</v>
          </cell>
          <cell r="AI55" t="str">
            <v>D</v>
          </cell>
          <cell r="AJ55">
            <v>0.32</v>
          </cell>
          <cell r="AK55" t="str">
            <v>D</v>
          </cell>
          <cell r="AL55">
            <v>0.76</v>
          </cell>
          <cell r="AM55" t="str">
            <v>D</v>
          </cell>
          <cell r="AN55">
            <v>1</v>
          </cell>
          <cell r="AO55" t="str">
            <v>D</v>
          </cell>
          <cell r="AP55" t="str">
            <v>NC</v>
          </cell>
          <cell r="AR55" t="str">
            <v>NC</v>
          </cell>
          <cell r="AT55" t="str">
            <v>yes</v>
          </cell>
          <cell r="AU55">
            <v>0.002581660612078041</v>
          </cell>
          <cell r="AX55" t="e">
            <v>#REF!</v>
          </cell>
        </row>
        <row r="56">
          <cell r="A56" t="str">
            <v>Naphthalene</v>
          </cell>
          <cell r="C56">
            <v>0.0004829268292682927</v>
          </cell>
          <cell r="E56">
            <v>0.0198</v>
          </cell>
          <cell r="G56">
            <v>2000</v>
          </cell>
          <cell r="I56">
            <v>0.059</v>
          </cell>
          <cell r="K56">
            <v>7.5E-06</v>
          </cell>
          <cell r="M56">
            <v>12</v>
          </cell>
          <cell r="O56">
            <v>31</v>
          </cell>
          <cell r="Q56">
            <v>210.66869257394148</v>
          </cell>
          <cell r="S56">
            <v>3.36</v>
          </cell>
          <cell r="Z56">
            <v>0.13</v>
          </cell>
          <cell r="AA56" t="str">
            <v>D</v>
          </cell>
          <cell r="AD56">
            <v>0.047</v>
          </cell>
          <cell r="AE56" t="str">
            <v>D</v>
          </cell>
          <cell r="AF56">
            <v>128.16</v>
          </cell>
          <cell r="AH56">
            <v>0.2</v>
          </cell>
          <cell r="AI56" t="str">
            <v>D</v>
          </cell>
          <cell r="AJ56">
            <v>0.56</v>
          </cell>
          <cell r="AK56" t="str">
            <v>D</v>
          </cell>
          <cell r="AL56">
            <v>1.34</v>
          </cell>
          <cell r="AM56" t="str">
            <v>D</v>
          </cell>
          <cell r="AN56">
            <v>1</v>
          </cell>
          <cell r="AO56" t="str">
            <v>D</v>
          </cell>
          <cell r="AP56" t="str">
            <v>NC</v>
          </cell>
          <cell r="AR56" t="str">
            <v>NC</v>
          </cell>
          <cell r="AT56" t="str">
            <v>yes</v>
          </cell>
          <cell r="AU56">
            <v>5.14599852151582E-06</v>
          </cell>
          <cell r="AX56" t="e">
            <v>#REF!</v>
          </cell>
        </row>
        <row r="57">
          <cell r="A57" t="str">
            <v>n-Butylbenzene</v>
          </cell>
          <cell r="C57">
            <v>0.0105</v>
          </cell>
          <cell r="D57" t="str">
            <v>a</v>
          </cell>
          <cell r="E57">
            <v>0.43050000000000005</v>
          </cell>
          <cell r="F57" t="str">
            <v>a</v>
          </cell>
          <cell r="G57">
            <v>3607</v>
          </cell>
          <cell r="H57" t="str">
            <v>h</v>
          </cell>
          <cell r="I57">
            <v>0.05858948009015922</v>
          </cell>
          <cell r="J57" t="str">
            <v>i</v>
          </cell>
          <cell r="K57">
            <v>1E-05</v>
          </cell>
          <cell r="M57">
            <v>21.642</v>
          </cell>
          <cell r="O57">
            <v>600</v>
          </cell>
          <cell r="P57" t="str">
            <v>a</v>
          </cell>
          <cell r="Q57">
            <v>1017.653662620534</v>
          </cell>
          <cell r="S57">
            <v>4.26</v>
          </cell>
          <cell r="T57" t="str">
            <v>h</v>
          </cell>
          <cell r="Z57">
            <v>0.01</v>
          </cell>
          <cell r="AA57" t="str">
            <v>D</v>
          </cell>
          <cell r="AD57">
            <v>0.1819566783035307</v>
          </cell>
          <cell r="AE57" t="str">
            <v>(C)D</v>
          </cell>
          <cell r="AF57">
            <v>134.22</v>
          </cell>
          <cell r="AH57">
            <v>0.8</v>
          </cell>
          <cell r="AI57" t="str">
            <v>(C)D</v>
          </cell>
          <cell r="AJ57">
            <v>0.5926814013545718</v>
          </cell>
          <cell r="AK57" t="str">
            <v>(C)D</v>
          </cell>
          <cell r="AL57">
            <v>2.2746734339003383</v>
          </cell>
          <cell r="AM57" t="str">
            <v>(C)D</v>
          </cell>
          <cell r="AN57">
            <v>1</v>
          </cell>
          <cell r="AO57" t="str">
            <v>D</v>
          </cell>
          <cell r="AP57">
            <v>1.0785090823307384</v>
          </cell>
          <cell r="AQ57" t="str">
            <v>(C)D</v>
          </cell>
          <cell r="AR57">
            <v>0.9851851851851852</v>
          </cell>
          <cell r="AS57" t="str">
            <v>(C)D</v>
          </cell>
          <cell r="AT57" t="str">
            <v>yes</v>
          </cell>
          <cell r="AU57">
            <v>6.157851500410823E-05</v>
          </cell>
          <cell r="AX57" t="e">
            <v>#REF!</v>
          </cell>
        </row>
        <row r="58">
          <cell r="A58" t="str">
            <v>n-Propylbenzene</v>
          </cell>
          <cell r="C58">
            <v>0.0105</v>
          </cell>
          <cell r="D58" t="str">
            <v>e</v>
          </cell>
          <cell r="E58">
            <v>0.43050000000000005</v>
          </cell>
          <cell r="F58" t="str">
            <v>k</v>
          </cell>
          <cell r="G58">
            <v>1402</v>
          </cell>
          <cell r="H58" t="str">
            <v>h</v>
          </cell>
          <cell r="I58">
            <v>0.0626</v>
          </cell>
          <cell r="J58" t="str">
            <v>i</v>
          </cell>
          <cell r="K58">
            <v>1E-05</v>
          </cell>
          <cell r="M58">
            <v>8.412</v>
          </cell>
          <cell r="O58">
            <v>600</v>
          </cell>
          <cell r="P58" t="str">
            <v>e</v>
          </cell>
          <cell r="Q58">
            <v>304.22857274809627</v>
          </cell>
          <cell r="S58">
            <v>3.57</v>
          </cell>
          <cell r="T58" t="str">
            <v>e</v>
          </cell>
          <cell r="Z58">
            <v>0.01</v>
          </cell>
          <cell r="AA58" t="str">
            <v>D</v>
          </cell>
          <cell r="AD58">
            <v>0.07640750174108324</v>
          </cell>
          <cell r="AE58" t="str">
            <v>(C)D</v>
          </cell>
          <cell r="AF58">
            <v>120.19</v>
          </cell>
          <cell r="AH58">
            <v>0.3</v>
          </cell>
          <cell r="AI58" t="str">
            <v>(C)D</v>
          </cell>
          <cell r="AJ58">
            <v>0.4945990741596963</v>
          </cell>
          <cell r="AK58" t="str">
            <v>(C)D</v>
          </cell>
          <cell r="AL58">
            <v>1.187037777983271</v>
          </cell>
          <cell r="AM58" t="str">
            <v>(C)D</v>
          </cell>
          <cell r="AN58">
            <v>1</v>
          </cell>
          <cell r="AO58" t="str">
            <v>D</v>
          </cell>
          <cell r="AP58">
            <v>0.5200228646088519</v>
          </cell>
          <cell r="AQ58" t="str">
            <v>(C)D</v>
          </cell>
          <cell r="AR58">
            <v>0.5564102564102563</v>
          </cell>
          <cell r="AS58" t="str">
            <v>(C)D</v>
          </cell>
          <cell r="AT58" t="str">
            <v>yes</v>
          </cell>
          <cell r="AU58">
            <v>0.0001670848197579635</v>
          </cell>
          <cell r="AX58" t="e">
            <v>#REF!</v>
          </cell>
        </row>
        <row r="59">
          <cell r="A59" t="str">
            <v>o- Xylene</v>
          </cell>
          <cell r="C59">
            <v>0.0051951219512195125</v>
          </cell>
          <cell r="E59">
            <v>0.213</v>
          </cell>
          <cell r="G59">
            <v>363</v>
          </cell>
          <cell r="I59">
            <v>0.087</v>
          </cell>
          <cell r="K59">
            <v>1E-05</v>
          </cell>
          <cell r="M59">
            <v>2.178</v>
          </cell>
          <cell r="O59">
            <v>178</v>
          </cell>
          <cell r="Q59">
            <v>140.86399463612574</v>
          </cell>
          <cell r="S59">
            <v>3.13</v>
          </cell>
          <cell r="Z59">
            <v>0.01</v>
          </cell>
          <cell r="AA59" t="str">
            <v>D</v>
          </cell>
          <cell r="AD59">
            <v>0.03878859063471442</v>
          </cell>
          <cell r="AE59" t="str">
            <v>(C)D</v>
          </cell>
          <cell r="AF59">
            <v>120.91</v>
          </cell>
          <cell r="AH59">
            <v>0.2</v>
          </cell>
          <cell r="AI59" t="str">
            <v>(C)D</v>
          </cell>
          <cell r="AJ59">
            <v>0.4992123250148653</v>
          </cell>
          <cell r="AK59" t="str">
            <v>(C)D</v>
          </cell>
          <cell r="AL59">
            <v>1.1981095800356767</v>
          </cell>
          <cell r="AM59" t="str">
            <v>(C)D</v>
          </cell>
          <cell r="AN59">
            <v>1</v>
          </cell>
          <cell r="AO59" t="str">
            <v>D</v>
          </cell>
          <cell r="AP59">
            <v>0.4394196744515214</v>
          </cell>
          <cell r="AQ59" t="str">
            <v>(C)D</v>
          </cell>
          <cell r="AR59">
            <v>0.47777777777777786</v>
          </cell>
          <cell r="AS59" t="str">
            <v>(C)D</v>
          </cell>
          <cell r="AT59" t="str">
            <v>yes</v>
          </cell>
          <cell r="AU59">
            <v>0.00042588578596568715</v>
          </cell>
          <cell r="AX59" t="e">
            <v>#REF!</v>
          </cell>
        </row>
        <row r="60">
          <cell r="A60" t="str">
            <v>o-Chlorotoluene</v>
          </cell>
          <cell r="C60">
            <v>0.00357</v>
          </cell>
          <cell r="E60">
            <v>0.14637</v>
          </cell>
          <cell r="F60" t="str">
            <v>k</v>
          </cell>
          <cell r="G60">
            <v>896.189806861614</v>
          </cell>
          <cell r="H60" t="str">
            <v>h</v>
          </cell>
          <cell r="I60">
            <v>0.067008</v>
          </cell>
          <cell r="K60">
            <v>1E-05</v>
          </cell>
          <cell r="M60">
            <v>5.377138841169684</v>
          </cell>
          <cell r="O60">
            <v>374</v>
          </cell>
          <cell r="Q60">
            <v>233.99145610551014</v>
          </cell>
          <cell r="S60">
            <v>3.42</v>
          </cell>
          <cell r="Z60">
            <v>0.01</v>
          </cell>
          <cell r="AA60" t="str">
            <v>D</v>
          </cell>
          <cell r="AT60" t="str">
            <v>yes</v>
          </cell>
          <cell r="AU60">
            <v>9.493501121011846E-05</v>
          </cell>
          <cell r="AX60" t="e">
            <v>#REF!</v>
          </cell>
        </row>
        <row r="61">
          <cell r="A61" t="str">
            <v>p-Isopropyltoluene</v>
          </cell>
          <cell r="C61">
            <v>0.011</v>
          </cell>
          <cell r="D61" t="str">
            <v>e</v>
          </cell>
          <cell r="E61">
            <v>0.45099999999999996</v>
          </cell>
          <cell r="F61" t="str">
            <v>k</v>
          </cell>
          <cell r="G61">
            <v>2767</v>
          </cell>
          <cell r="H61" t="str">
            <v>h</v>
          </cell>
          <cell r="I61">
            <v>0.05858948009015922</v>
          </cell>
          <cell r="J61" t="str">
            <v>i</v>
          </cell>
          <cell r="K61">
            <v>1E-05</v>
          </cell>
          <cell r="M61">
            <v>16.602</v>
          </cell>
          <cell r="O61">
            <v>23.4</v>
          </cell>
          <cell r="P61" t="str">
            <v>e</v>
          </cell>
          <cell r="Q61">
            <v>769.1304402866094</v>
          </cell>
          <cell r="S61">
            <v>4.1</v>
          </cell>
          <cell r="T61" t="str">
            <v>e</v>
          </cell>
          <cell r="Z61">
            <v>0.01</v>
          </cell>
          <cell r="AA61" t="str">
            <v>D</v>
          </cell>
          <cell r="AD61">
            <v>0.1426816096010935</v>
          </cell>
          <cell r="AE61" t="str">
            <v>(C)D</v>
          </cell>
          <cell r="AF61">
            <v>134.22</v>
          </cell>
          <cell r="AH61">
            <v>0.6</v>
          </cell>
          <cell r="AI61" t="str">
            <v>(C)D</v>
          </cell>
          <cell r="AJ61">
            <v>0.5926814013545718</v>
          </cell>
          <cell r="AK61" t="str">
            <v>(C)D</v>
          </cell>
          <cell r="AL61">
            <v>1.4224353632509723</v>
          </cell>
          <cell r="AM61" t="str">
            <v>(C)D</v>
          </cell>
          <cell r="AN61">
            <v>1</v>
          </cell>
          <cell r="AO61" t="str">
            <v>D</v>
          </cell>
          <cell r="AP61">
            <v>0.8222399150743104</v>
          </cell>
          <cell r="AQ61" t="str">
            <v>(C)D</v>
          </cell>
          <cell r="AR61">
            <v>0.8083333333333332</v>
          </cell>
          <cell r="AS61" t="str">
            <v>(C)D</v>
          </cell>
          <cell r="AT61" t="str">
            <v>yes</v>
          </cell>
          <cell r="AU61">
            <v>8.386353069905892E-05</v>
          </cell>
          <cell r="AX61" t="e">
            <v>#REF!</v>
          </cell>
        </row>
        <row r="62">
          <cell r="A62" t="str">
            <v>sec-Butylbenzene</v>
          </cell>
          <cell r="C62">
            <v>0.0116</v>
          </cell>
          <cell r="D62" t="str">
            <v>b</v>
          </cell>
          <cell r="E62">
            <v>0.47559999999999997</v>
          </cell>
          <cell r="F62" t="str">
            <v>b</v>
          </cell>
          <cell r="G62">
            <v>2813</v>
          </cell>
          <cell r="H62" t="str">
            <v>l</v>
          </cell>
          <cell r="I62">
            <v>0.05858948009015922</v>
          </cell>
          <cell r="J62" t="str">
            <v>i</v>
          </cell>
          <cell r="K62">
            <v>1E-05</v>
          </cell>
          <cell r="M62">
            <v>16.878</v>
          </cell>
          <cell r="O62">
            <v>50</v>
          </cell>
          <cell r="P62" t="str">
            <v>b</v>
          </cell>
          <cell r="Q62">
            <v>356.12298094276235</v>
          </cell>
          <cell r="S62">
            <v>3.66</v>
          </cell>
          <cell r="T62" t="str">
            <v>b</v>
          </cell>
          <cell r="Z62">
            <v>0.01</v>
          </cell>
          <cell r="AA62" t="str">
            <v>D</v>
          </cell>
          <cell r="AD62">
            <v>0.07310852131495543</v>
          </cell>
          <cell r="AE62" t="str">
            <v>(C)D</v>
          </cell>
          <cell r="AF62">
            <v>134.22</v>
          </cell>
          <cell r="AH62">
            <v>0.3</v>
          </cell>
          <cell r="AI62" t="str">
            <v>(C)D</v>
          </cell>
          <cell r="AJ62">
            <v>0.5926814013545718</v>
          </cell>
          <cell r="AK62" t="str">
            <v>(C)D</v>
          </cell>
          <cell r="AL62">
            <v>1.4224353632509723</v>
          </cell>
          <cell r="AM62" t="str">
            <v>(C)D</v>
          </cell>
          <cell r="AN62">
            <v>1</v>
          </cell>
          <cell r="AO62" t="str">
            <v>D</v>
          </cell>
          <cell r="AP62">
            <v>0.5200228646088519</v>
          </cell>
          <cell r="AQ62" t="str">
            <v>(C)D</v>
          </cell>
          <cell r="AR62">
            <v>0.5564102564102563</v>
          </cell>
          <cell r="AS62" t="str">
            <v>(C)D</v>
          </cell>
          <cell r="AT62" t="str">
            <v>yes</v>
          </cell>
          <cell r="AU62">
            <v>8.698348002508341E-05</v>
          </cell>
          <cell r="AX62" t="e">
            <v>#REF!</v>
          </cell>
        </row>
        <row r="63">
          <cell r="A63" t="str">
            <v>Styrene</v>
          </cell>
          <cell r="C63">
            <v>0.00275609756097561</v>
          </cell>
          <cell r="E63">
            <v>0.113</v>
          </cell>
          <cell r="G63">
            <v>776</v>
          </cell>
          <cell r="I63">
            <v>0.071</v>
          </cell>
          <cell r="K63">
            <v>8E-06</v>
          </cell>
          <cell r="M63">
            <v>4.656</v>
          </cell>
          <cell r="O63">
            <v>310</v>
          </cell>
          <cell r="S63">
            <v>2.94</v>
          </cell>
          <cell r="Z63">
            <v>0.01</v>
          </cell>
          <cell r="AA63" t="str">
            <v>D</v>
          </cell>
          <cell r="AD63">
            <v>0.037</v>
          </cell>
          <cell r="AE63" t="str">
            <v>D</v>
          </cell>
          <cell r="AF63">
            <v>104.2</v>
          </cell>
          <cell r="AH63">
            <v>0.1</v>
          </cell>
          <cell r="AI63" t="str">
            <v>D</v>
          </cell>
          <cell r="AJ63">
            <v>0.41</v>
          </cell>
          <cell r="AK63" t="str">
            <v>D</v>
          </cell>
          <cell r="AL63">
            <v>0.98</v>
          </cell>
          <cell r="AM63" t="str">
            <v>D</v>
          </cell>
          <cell r="AN63">
            <v>1</v>
          </cell>
          <cell r="AO63" t="str">
            <v>D</v>
          </cell>
          <cell r="AP63" t="str">
            <v>NC</v>
          </cell>
          <cell r="AR63" t="str">
            <v>NC</v>
          </cell>
          <cell r="AT63" t="str">
            <v>yes</v>
          </cell>
          <cell r="AU63">
            <v>8.948242982650746E-05</v>
          </cell>
          <cell r="AX63" t="e">
            <v>#REF!</v>
          </cell>
        </row>
        <row r="64">
          <cell r="A64" t="str">
            <v>t-Butylbenzene</v>
          </cell>
          <cell r="C64">
            <v>0.0116</v>
          </cell>
          <cell r="D64" t="str">
            <v>b</v>
          </cell>
          <cell r="E64">
            <v>0.47559999999999997</v>
          </cell>
          <cell r="F64" t="str">
            <v>b</v>
          </cell>
          <cell r="G64">
            <v>2813</v>
          </cell>
          <cell r="H64" t="str">
            <v>h</v>
          </cell>
          <cell r="I64">
            <v>0.05858948009015922</v>
          </cell>
          <cell r="J64" t="str">
            <v>i</v>
          </cell>
          <cell r="K64">
            <v>1E-05</v>
          </cell>
          <cell r="M64">
            <v>16.878</v>
          </cell>
          <cell r="O64">
            <v>50</v>
          </cell>
          <cell r="P64" t="str">
            <v>b</v>
          </cell>
          <cell r="Q64">
            <v>782.7084095906122</v>
          </cell>
          <cell r="S64">
            <v>4.11</v>
          </cell>
          <cell r="T64" t="str">
            <v>f</v>
          </cell>
          <cell r="Z64">
            <v>0.01</v>
          </cell>
          <cell r="AA64" t="str">
            <v>D</v>
          </cell>
          <cell r="AE64" t="str">
            <v>D</v>
          </cell>
          <cell r="AF64">
            <v>134.22</v>
          </cell>
          <cell r="AT64" t="str">
            <v>yes</v>
          </cell>
          <cell r="AU64">
            <v>8.698348002508341E-05</v>
          </cell>
          <cell r="AX64" t="e">
            <v>#REF!</v>
          </cell>
        </row>
        <row r="65">
          <cell r="A65" t="str">
            <v>tert-Butyl methyl ether</v>
          </cell>
          <cell r="C65">
            <v>0.000587</v>
          </cell>
          <cell r="D65" t="str">
            <v>e</v>
          </cell>
          <cell r="E65">
            <v>0.024066999999999998</v>
          </cell>
          <cell r="F65" t="str">
            <v>k</v>
          </cell>
          <cell r="G65">
            <v>12</v>
          </cell>
          <cell r="H65" t="str">
            <v>j</v>
          </cell>
          <cell r="I65">
            <v>0.076</v>
          </cell>
          <cell r="J65" t="str">
            <v>i</v>
          </cell>
          <cell r="K65">
            <v>1E-05</v>
          </cell>
          <cell r="L65" t="str">
            <v>m</v>
          </cell>
          <cell r="M65">
            <v>0.07200000000000001</v>
          </cell>
          <cell r="O65">
            <v>48000</v>
          </cell>
          <cell r="P65" t="str">
            <v>e</v>
          </cell>
          <cell r="S65">
            <v>0.94</v>
          </cell>
          <cell r="T65" t="str">
            <v>e</v>
          </cell>
          <cell r="Z65">
            <v>0.01</v>
          </cell>
          <cell r="AA65" t="str">
            <v>D</v>
          </cell>
          <cell r="AD65">
            <v>0.0021220714378973335</v>
          </cell>
          <cell r="AE65" t="str">
            <v>(C)D</v>
          </cell>
          <cell r="AF65">
            <v>88.15</v>
          </cell>
          <cell r="AH65">
            <v>0</v>
          </cell>
          <cell r="AI65" t="str">
            <v>(C)D</v>
          </cell>
          <cell r="AJ65">
            <v>0.32721205778250007</v>
          </cell>
          <cell r="AK65" t="str">
            <v>(C)D</v>
          </cell>
          <cell r="AL65">
            <v>0.7853089386780001</v>
          </cell>
          <cell r="AM65" t="str">
            <v>(C)D</v>
          </cell>
          <cell r="AN65">
            <v>1</v>
          </cell>
          <cell r="AO65" t="str">
            <v>D</v>
          </cell>
          <cell r="AP65">
            <v>0.3036093418259023</v>
          </cell>
          <cell r="AQ65" t="str">
            <v>(C)D</v>
          </cell>
          <cell r="AR65">
            <v>0.3333333333333333</v>
          </cell>
          <cell r="AS65" t="str">
            <v>(C)D</v>
          </cell>
          <cell r="AT65" t="str">
            <v>yes</v>
          </cell>
          <cell r="AU65">
            <v>0.000552301133901659</v>
          </cell>
          <cell r="AX65" t="e">
            <v>#REF!</v>
          </cell>
        </row>
        <row r="66">
          <cell r="A66" t="str">
            <v>Tetrachloroethene</v>
          </cell>
          <cell r="C66">
            <v>0.018390243902439023</v>
          </cell>
          <cell r="E66">
            <v>0.754</v>
          </cell>
          <cell r="G66">
            <v>155</v>
          </cell>
          <cell r="I66">
            <v>0.072</v>
          </cell>
          <cell r="K66">
            <v>8.2E-06</v>
          </cell>
          <cell r="M66">
            <v>0.93</v>
          </cell>
          <cell r="O66">
            <v>200</v>
          </cell>
          <cell r="Q66">
            <v>62.97961479295172</v>
          </cell>
          <cell r="S66">
            <v>2.67</v>
          </cell>
          <cell r="Z66">
            <v>0.01</v>
          </cell>
          <cell r="AA66" t="str">
            <v>D</v>
          </cell>
          <cell r="AD66">
            <v>0.033</v>
          </cell>
          <cell r="AE66" t="str">
            <v>D</v>
          </cell>
          <cell r="AF66">
            <v>165.83</v>
          </cell>
          <cell r="AH66">
            <v>0.2</v>
          </cell>
          <cell r="AI66" t="str">
            <v>D</v>
          </cell>
          <cell r="AJ66">
            <v>0.91</v>
          </cell>
          <cell r="AK66" t="str">
            <v>D</v>
          </cell>
          <cell r="AL66">
            <v>2.18</v>
          </cell>
          <cell r="AM66" t="str">
            <v>D</v>
          </cell>
          <cell r="AN66">
            <v>1</v>
          </cell>
          <cell r="AO66" t="str">
            <v>D</v>
          </cell>
          <cell r="AP66" t="str">
            <v>NC</v>
          </cell>
          <cell r="AR66" t="str">
            <v>NC</v>
          </cell>
          <cell r="AT66" t="str">
            <v>yes</v>
          </cell>
          <cell r="AU66">
            <v>0.002466327629165935</v>
          </cell>
          <cell r="AX66" t="e">
            <v>#REF!</v>
          </cell>
        </row>
        <row r="67">
          <cell r="A67" t="str">
            <v>Toluene</v>
          </cell>
          <cell r="C67">
            <v>0.006634146341463415</v>
          </cell>
          <cell r="E67">
            <v>0.272</v>
          </cell>
          <cell r="G67">
            <v>182</v>
          </cell>
          <cell r="I67">
            <v>0.087</v>
          </cell>
          <cell r="K67">
            <v>8.6E-06</v>
          </cell>
          <cell r="M67">
            <v>1.092</v>
          </cell>
          <cell r="O67">
            <v>526</v>
          </cell>
          <cell r="Q67">
            <v>69.95197810512137</v>
          </cell>
          <cell r="S67">
            <v>2.73</v>
          </cell>
          <cell r="Z67">
            <v>0.01</v>
          </cell>
          <cell r="AA67" t="str">
            <v>D</v>
          </cell>
          <cell r="AD67">
            <v>0.031</v>
          </cell>
          <cell r="AE67" t="str">
            <v>D</v>
          </cell>
          <cell r="AF67">
            <v>92</v>
          </cell>
          <cell r="AH67">
            <v>0.1</v>
          </cell>
          <cell r="AI67" t="str">
            <v>D</v>
          </cell>
          <cell r="AJ67">
            <v>0.35</v>
          </cell>
          <cell r="AK67" t="str">
            <v>D</v>
          </cell>
          <cell r="AL67">
            <v>0.84</v>
          </cell>
          <cell r="AM67" t="str">
            <v>D</v>
          </cell>
          <cell r="AN67">
            <v>1</v>
          </cell>
          <cell r="AO67" t="str">
            <v>D</v>
          </cell>
          <cell r="AP67" t="str">
            <v>NC</v>
          </cell>
          <cell r="AR67" t="str">
            <v>NC</v>
          </cell>
          <cell r="AT67" t="str">
            <v>yes</v>
          </cell>
          <cell r="AU67">
            <v>0.0010139213562792807</v>
          </cell>
          <cell r="AX67" t="e">
            <v>#REF!</v>
          </cell>
        </row>
        <row r="68">
          <cell r="A68" t="str">
            <v>Total 1,2-Dichloroethene</v>
          </cell>
          <cell r="C68">
            <v>0.004073170731707317</v>
          </cell>
          <cell r="E68">
            <v>0.167</v>
          </cell>
          <cell r="G68">
            <v>35.5</v>
          </cell>
          <cell r="I68">
            <v>0.0736</v>
          </cell>
          <cell r="K68">
            <v>1.13E-05</v>
          </cell>
          <cell r="M68">
            <v>0.213</v>
          </cell>
          <cell r="O68">
            <v>3500</v>
          </cell>
          <cell r="Q68">
            <v>15.261597656254633</v>
          </cell>
          <cell r="S68">
            <v>1.86</v>
          </cell>
          <cell r="Z68">
            <v>0.01</v>
          </cell>
          <cell r="AA68" t="str">
            <v>D</v>
          </cell>
          <cell r="AD68">
            <v>0.007663020722739196</v>
          </cell>
          <cell r="AE68" t="str">
            <v>(C)D</v>
          </cell>
          <cell r="AF68">
            <v>97</v>
          </cell>
          <cell r="AH68">
            <v>0</v>
          </cell>
          <cell r="AI68" t="str">
            <v>(C)D</v>
          </cell>
          <cell r="AJ68">
            <v>0.3667661944417321</v>
          </cell>
          <cell r="AK68" t="str">
            <v>(C)D</v>
          </cell>
          <cell r="AL68">
            <v>0.8802388666601569</v>
          </cell>
          <cell r="AM68" t="str">
            <v>(C)D</v>
          </cell>
          <cell r="AN68">
            <v>1</v>
          </cell>
          <cell r="AO68" t="str">
            <v>D</v>
          </cell>
          <cell r="AP68">
            <v>0.3036093418259023</v>
          </cell>
          <cell r="AQ68" t="str">
            <v>(C)D</v>
          </cell>
          <cell r="AR68">
            <v>0.3333333333333333</v>
          </cell>
          <cell r="AS68" t="str">
            <v>(C)D</v>
          </cell>
          <cell r="AT68" t="str">
            <v>yes</v>
          </cell>
          <cell r="AU68">
            <v>0.0019004156414481673</v>
          </cell>
          <cell r="AX68" t="e">
            <v>#REF!</v>
          </cell>
        </row>
        <row r="69">
          <cell r="A69" t="str">
            <v>trans-1,2-Dichloroethene</v>
          </cell>
          <cell r="C69">
            <v>0.009390243902439024</v>
          </cell>
          <cell r="E69">
            <v>0.385</v>
          </cell>
          <cell r="G69">
            <v>52.5</v>
          </cell>
          <cell r="I69">
            <v>0.0707</v>
          </cell>
          <cell r="K69">
            <v>1.19E-05</v>
          </cell>
          <cell r="M69">
            <v>0.315</v>
          </cell>
          <cell r="O69">
            <v>6300</v>
          </cell>
          <cell r="Q69">
            <v>22.039411818101094</v>
          </cell>
          <cell r="S69">
            <v>2.07</v>
          </cell>
          <cell r="Z69">
            <v>0.01</v>
          </cell>
          <cell r="AA69" t="str">
            <v>D</v>
          </cell>
          <cell r="AD69">
            <v>0.0077</v>
          </cell>
          <cell r="AE69" t="str">
            <v>D</v>
          </cell>
          <cell r="AF69">
            <v>97</v>
          </cell>
          <cell r="AH69">
            <v>0</v>
          </cell>
          <cell r="AI69" t="str">
            <v>D</v>
          </cell>
          <cell r="AJ69">
            <v>0.37</v>
          </cell>
          <cell r="AK69" t="str">
            <v>D</v>
          </cell>
          <cell r="AL69">
            <v>0.89</v>
          </cell>
          <cell r="AM69" t="str">
            <v>D</v>
          </cell>
          <cell r="AN69">
            <v>1</v>
          </cell>
          <cell r="AO69" t="str">
            <v>D</v>
          </cell>
          <cell r="AP69" t="str">
            <v>NC</v>
          </cell>
          <cell r="AR69" t="str">
            <v>NC</v>
          </cell>
          <cell r="AT69" t="str">
            <v>yes</v>
          </cell>
          <cell r="AU69">
            <v>0.002972533420482898</v>
          </cell>
          <cell r="AX69" t="e">
            <v>#REF!</v>
          </cell>
        </row>
        <row r="70">
          <cell r="A70" t="str">
            <v>Trichloroethene</v>
          </cell>
          <cell r="C70">
            <v>0.010292682926829269</v>
          </cell>
          <cell r="E70">
            <v>0.422</v>
          </cell>
          <cell r="G70">
            <v>166</v>
          </cell>
          <cell r="I70">
            <v>0.079</v>
          </cell>
          <cell r="K70">
            <v>9.1E-06</v>
          </cell>
          <cell r="M70">
            <v>0.996</v>
          </cell>
          <cell r="O70">
            <v>1100</v>
          </cell>
          <cell r="Q70">
            <v>67.54605666335016</v>
          </cell>
          <cell r="S70">
            <v>2.71</v>
          </cell>
          <cell r="Z70">
            <v>0.01</v>
          </cell>
          <cell r="AA70" t="str">
            <v>D</v>
          </cell>
          <cell r="AD70">
            <v>0.012</v>
          </cell>
          <cell r="AE70" t="str">
            <v>D</v>
          </cell>
          <cell r="AF70">
            <v>131</v>
          </cell>
          <cell r="AH70">
            <v>0.1</v>
          </cell>
          <cell r="AI70" t="str">
            <v>D</v>
          </cell>
          <cell r="AJ70">
            <v>0.58</v>
          </cell>
          <cell r="AK70" t="str">
            <v>D</v>
          </cell>
          <cell r="AL70">
            <v>1.39</v>
          </cell>
          <cell r="AM70" t="str">
            <v>D</v>
          </cell>
          <cell r="AN70">
            <v>1</v>
          </cell>
          <cell r="AO70" t="str">
            <v>D</v>
          </cell>
          <cell r="AP70" t="str">
            <v>NC</v>
          </cell>
          <cell r="AR70" t="str">
            <v>NC</v>
          </cell>
          <cell r="AT70" t="str">
            <v>yes</v>
          </cell>
          <cell r="AU70">
            <v>0.001510525052544577</v>
          </cell>
          <cell r="AX70" t="e">
            <v>#REF!</v>
          </cell>
        </row>
        <row r="71">
          <cell r="A71" t="str">
            <v>Trichlorofluoromethane</v>
          </cell>
          <cell r="C71">
            <v>0.097</v>
          </cell>
          <cell r="D71" t="str">
            <v>e</v>
          </cell>
          <cell r="E71">
            <v>3.9770000000000003</v>
          </cell>
          <cell r="F71" t="str">
            <v>k</v>
          </cell>
          <cell r="G71">
            <v>97</v>
          </cell>
          <cell r="H71" t="str">
            <v>e</v>
          </cell>
          <cell r="I71">
            <v>0.087</v>
          </cell>
          <cell r="J71" t="str">
            <v>P</v>
          </cell>
          <cell r="K71">
            <v>1.3E-05</v>
          </cell>
          <cell r="L71" t="str">
            <v>P</v>
          </cell>
          <cell r="M71">
            <v>0.582</v>
          </cell>
          <cell r="O71">
            <v>1100</v>
          </cell>
          <cell r="P71" t="str">
            <v>e</v>
          </cell>
          <cell r="Q71">
            <v>49</v>
          </cell>
          <cell r="R71" t="str">
            <v>e</v>
          </cell>
          <cell r="S71">
            <v>2.53</v>
          </cell>
          <cell r="T71" t="str">
            <v>e</v>
          </cell>
          <cell r="Z71">
            <v>0.01</v>
          </cell>
          <cell r="AA71" t="str">
            <v>D</v>
          </cell>
          <cell r="AD71">
            <v>0.013</v>
          </cell>
          <cell r="AE71" t="str">
            <v>D</v>
          </cell>
          <cell r="AF71">
            <v>137.37</v>
          </cell>
          <cell r="AH71">
            <v>0.1</v>
          </cell>
          <cell r="AI71" t="str">
            <v>D</v>
          </cell>
          <cell r="AJ71">
            <v>0.63</v>
          </cell>
          <cell r="AK71" t="str">
            <v>D</v>
          </cell>
          <cell r="AL71">
            <v>1.51</v>
          </cell>
          <cell r="AM71" t="str">
            <v>D</v>
          </cell>
          <cell r="AN71">
            <v>1</v>
          </cell>
          <cell r="AO71" t="str">
            <v>D</v>
          </cell>
          <cell r="AP71" t="str">
            <v>NC</v>
          </cell>
          <cell r="AR71" t="str">
            <v>NC</v>
          </cell>
          <cell r="AT71" t="str">
            <v>yes</v>
          </cell>
          <cell r="AU71">
            <v>0.012847004225015356</v>
          </cell>
          <cell r="AX71" t="e">
            <v>#REF!</v>
          </cell>
        </row>
        <row r="72">
          <cell r="A72" t="str">
            <v>Vinyl chloride, adult</v>
          </cell>
          <cell r="C72">
            <v>0.02707317073170732</v>
          </cell>
          <cell r="E72">
            <v>1.11</v>
          </cell>
          <cell r="G72">
            <v>18.6</v>
          </cell>
          <cell r="I72">
            <v>0.106</v>
          </cell>
          <cell r="K72">
            <v>1.23E-06</v>
          </cell>
          <cell r="M72">
            <v>0.1116</v>
          </cell>
          <cell r="O72">
            <v>2760</v>
          </cell>
          <cell r="Q72">
            <v>8.128305161640998</v>
          </cell>
          <cell r="S72">
            <v>1.5</v>
          </cell>
          <cell r="Z72">
            <v>0.01</v>
          </cell>
          <cell r="AA72" t="str">
            <v>D</v>
          </cell>
          <cell r="AD72">
            <v>0.0056</v>
          </cell>
          <cell r="AE72" t="str">
            <v>D</v>
          </cell>
          <cell r="AF72">
            <v>63</v>
          </cell>
          <cell r="AH72">
            <v>0</v>
          </cell>
          <cell r="AI72" t="str">
            <v>D</v>
          </cell>
          <cell r="AJ72">
            <v>0.24</v>
          </cell>
          <cell r="AK72" t="str">
            <v>D</v>
          </cell>
          <cell r="AL72">
            <v>0.57</v>
          </cell>
          <cell r="AM72" t="str">
            <v>D</v>
          </cell>
          <cell r="AN72">
            <v>1</v>
          </cell>
          <cell r="AO72" t="str">
            <v>D</v>
          </cell>
          <cell r="AP72" t="str">
            <v>NC</v>
          </cell>
          <cell r="AR72" t="str">
            <v>NC</v>
          </cell>
          <cell r="AT72" t="str">
            <v>yes</v>
          </cell>
          <cell r="AU72">
            <v>0.014863907512512207</v>
          </cell>
          <cell r="AX72" t="e">
            <v>#REF!</v>
          </cell>
        </row>
        <row r="73">
          <cell r="A73" t="str">
            <v>Vinyl chloride, lifetime</v>
          </cell>
          <cell r="C73">
            <v>0.02707317073170732</v>
          </cell>
          <cell r="E73">
            <v>1.11</v>
          </cell>
          <cell r="G73">
            <v>18.6</v>
          </cell>
          <cell r="I73">
            <v>0.106</v>
          </cell>
          <cell r="K73">
            <v>1.23E-06</v>
          </cell>
          <cell r="M73">
            <v>0.1116</v>
          </cell>
          <cell r="O73">
            <v>2760</v>
          </cell>
          <cell r="Q73">
            <v>8.128305161640998</v>
          </cell>
          <cell r="S73">
            <v>1.5</v>
          </cell>
          <cell r="Z73">
            <v>0.01</v>
          </cell>
          <cell r="AA73" t="str">
            <v>D</v>
          </cell>
          <cell r="AD73">
            <v>0.0056</v>
          </cell>
          <cell r="AE73" t="str">
            <v>D</v>
          </cell>
          <cell r="AF73">
            <v>63</v>
          </cell>
          <cell r="AH73">
            <v>0</v>
          </cell>
          <cell r="AI73" t="str">
            <v>D</v>
          </cell>
          <cell r="AJ73">
            <v>0.24</v>
          </cell>
          <cell r="AK73" t="str">
            <v>D</v>
          </cell>
          <cell r="AL73">
            <v>0.57</v>
          </cell>
          <cell r="AM73" t="str">
            <v>D</v>
          </cell>
          <cell r="AN73">
            <v>1</v>
          </cell>
          <cell r="AO73" t="str">
            <v>D</v>
          </cell>
          <cell r="AP73" t="str">
            <v>NC</v>
          </cell>
          <cell r="AR73" t="str">
            <v>NC</v>
          </cell>
          <cell r="AT73" t="str">
            <v>yes</v>
          </cell>
          <cell r="AU73">
            <v>0.014863907512512207</v>
          </cell>
          <cell r="AX73" t="e">
            <v>#REF!</v>
          </cell>
        </row>
        <row r="74">
          <cell r="A74" t="str">
            <v>Xylenes (o,m,p)</v>
          </cell>
          <cell r="C74">
            <v>0.00673</v>
          </cell>
          <cell r="D74" t="str">
            <v>d</v>
          </cell>
          <cell r="E74">
            <v>0.276</v>
          </cell>
          <cell r="F74" t="str">
            <v>d</v>
          </cell>
          <cell r="G74">
            <v>386.3333333333333</v>
          </cell>
          <cell r="H74" t="str">
            <v>d</v>
          </cell>
          <cell r="I74">
            <v>0.07796666666666667</v>
          </cell>
          <cell r="J74" t="str">
            <v>d</v>
          </cell>
          <cell r="K74">
            <v>8.733333333333333E-06</v>
          </cell>
          <cell r="L74" t="str">
            <v>d</v>
          </cell>
          <cell r="M74">
            <v>2.318</v>
          </cell>
          <cell r="O74">
            <v>174.66666666666666</v>
          </cell>
          <cell r="P74" t="str">
            <v>d</v>
          </cell>
          <cell r="Q74">
            <v>150.19887046324882</v>
          </cell>
          <cell r="S74">
            <v>3.1666666666666665</v>
          </cell>
          <cell r="T74" t="str">
            <v>d</v>
          </cell>
          <cell r="Z74">
            <v>0.01</v>
          </cell>
          <cell r="AA74" t="str">
            <v>D</v>
          </cell>
          <cell r="AD74">
            <v>0.04101134381417732</v>
          </cell>
          <cell r="AE74" t="str">
            <v>(C)D</v>
          </cell>
          <cell r="AF74">
            <v>120.91</v>
          </cell>
          <cell r="AH74">
            <v>0.2</v>
          </cell>
          <cell r="AI74" t="str">
            <v>(C)D</v>
          </cell>
          <cell r="AJ74">
            <v>0.4992123250148653</v>
          </cell>
          <cell r="AK74" t="str">
            <v>(C)D</v>
          </cell>
          <cell r="AL74">
            <v>1.1981095800356767</v>
          </cell>
          <cell r="AM74" t="str">
            <v>(C)D</v>
          </cell>
          <cell r="AN74">
            <v>1</v>
          </cell>
          <cell r="AO74" t="str">
            <v>D</v>
          </cell>
          <cell r="AP74">
            <v>0.4394196744515214</v>
          </cell>
          <cell r="AQ74" t="str">
            <v>(C)D</v>
          </cell>
          <cell r="AR74">
            <v>0.47777777777777786</v>
          </cell>
          <cell r="AS74" t="str">
            <v>(C)D</v>
          </cell>
          <cell r="AT74" t="str">
            <v>yes</v>
          </cell>
          <cell r="AU74">
            <v>0.0004641288347358869</v>
          </cell>
          <cell r="AX74" t="e">
            <v>#REF!</v>
          </cell>
        </row>
        <row r="76">
          <cell r="A76" t="str">
            <v>SVOCs</v>
          </cell>
        </row>
        <row r="77">
          <cell r="A77" t="str">
            <v>1-Methyl naphthalene</v>
          </cell>
          <cell r="C77">
            <v>0.00026</v>
          </cell>
          <cell r="D77" t="str">
            <v>T</v>
          </cell>
          <cell r="E77">
            <v>0.01066</v>
          </cell>
          <cell r="F77" t="str">
            <v>T</v>
          </cell>
          <cell r="G77">
            <v>4571</v>
          </cell>
          <cell r="H77" t="str">
            <v>C</v>
          </cell>
          <cell r="I77">
            <v>0.0601</v>
          </cell>
          <cell r="J77" t="str">
            <v>C</v>
          </cell>
          <cell r="K77">
            <v>1E-05</v>
          </cell>
          <cell r="L77" t="str">
            <v>R</v>
          </cell>
          <cell r="M77">
            <v>27.426000000000002</v>
          </cell>
          <cell r="O77">
            <v>25.56</v>
          </cell>
          <cell r="P77" t="str">
            <v>P</v>
          </cell>
          <cell r="Q77">
            <v>514.2804319487929</v>
          </cell>
          <cell r="S77">
            <v>3.87</v>
          </cell>
          <cell r="T77" t="str">
            <v>T</v>
          </cell>
          <cell r="U77">
            <v>0.0002</v>
          </cell>
          <cell r="W77" t="str">
            <v>NA</v>
          </cell>
          <cell r="Y77" t="str">
            <v>no</v>
          </cell>
          <cell r="Z77">
            <v>0.13</v>
          </cell>
          <cell r="AA77" t="str">
            <v>D</v>
          </cell>
          <cell r="AD77">
            <v>0.09075697247474449</v>
          </cell>
          <cell r="AE77" t="str">
            <v>(C)D</v>
          </cell>
          <cell r="AF77">
            <v>142.2</v>
          </cell>
          <cell r="AH77">
            <v>0.4</v>
          </cell>
          <cell r="AI77" t="str">
            <v>(C)D</v>
          </cell>
          <cell r="AJ77">
            <v>0.6569151821277484</v>
          </cell>
          <cell r="AK77" t="str">
            <v>(C)D</v>
          </cell>
          <cell r="AL77">
            <v>1.576596437106596</v>
          </cell>
          <cell r="AM77" t="str">
            <v>(C)D</v>
          </cell>
          <cell r="AN77">
            <v>1</v>
          </cell>
          <cell r="AO77" t="str">
            <v>D</v>
          </cell>
          <cell r="AP77">
            <v>0.6103124052168634</v>
          </cell>
          <cell r="AQ77" t="str">
            <v>(C)D</v>
          </cell>
          <cell r="AR77">
            <v>0.6380952380952383</v>
          </cell>
          <cell r="AS77" t="str">
            <v>(C)D</v>
          </cell>
          <cell r="AT77" t="str">
            <v>yes</v>
          </cell>
          <cell r="AU77">
            <v>1.242235493087856E-06</v>
          </cell>
          <cell r="AV77" t="e">
            <v>#REF!</v>
          </cell>
          <cell r="AW77" t="e">
            <v>#REF!</v>
          </cell>
          <cell r="AX77" t="e">
            <v>#REF!</v>
          </cell>
          <cell r="AY77" t="e">
            <v>#REF!</v>
          </cell>
          <cell r="AZ77" t="e">
            <v>#NAME?</v>
          </cell>
          <cell r="BA77" t="e">
            <v>#NAME?</v>
          </cell>
          <cell r="BB77" t="e">
            <v>#REF!</v>
          </cell>
          <cell r="BC77" t="e">
            <v>#REF!</v>
          </cell>
          <cell r="BD77" t="e">
            <v>#REF!</v>
          </cell>
          <cell r="BE77" t="e">
            <v>#REF!</v>
          </cell>
        </row>
        <row r="78">
          <cell r="A78" t="str">
            <v>2-Methylnaphthalene</v>
          </cell>
          <cell r="C78">
            <v>0.000518</v>
          </cell>
          <cell r="D78" t="str">
            <v>T</v>
          </cell>
          <cell r="E78">
            <v>0.021238</v>
          </cell>
          <cell r="F78" t="str">
            <v>T</v>
          </cell>
          <cell r="G78">
            <v>4467</v>
          </cell>
          <cell r="H78" t="str">
            <v>C</v>
          </cell>
          <cell r="I78">
            <v>0.0601</v>
          </cell>
          <cell r="J78" t="str">
            <v>C</v>
          </cell>
          <cell r="K78">
            <v>1E-05</v>
          </cell>
          <cell r="L78" t="str">
            <v>m</v>
          </cell>
          <cell r="M78">
            <v>26.802</v>
          </cell>
          <cell r="O78">
            <v>25.56</v>
          </cell>
          <cell r="P78" t="str">
            <v>P</v>
          </cell>
          <cell r="Q78">
            <v>505.3589947531677</v>
          </cell>
          <cell r="S78">
            <v>3.86</v>
          </cell>
          <cell r="T78" t="str">
            <v>T</v>
          </cell>
          <cell r="U78">
            <v>0.0002</v>
          </cell>
          <cell r="W78" t="str">
            <v>NA</v>
          </cell>
          <cell r="Y78" t="str">
            <v>no</v>
          </cell>
          <cell r="Z78">
            <v>0.13</v>
          </cell>
          <cell r="AA78" t="str">
            <v>D</v>
          </cell>
          <cell r="AD78">
            <v>0.08938816047621101</v>
          </cell>
          <cell r="AE78" t="str">
            <v>(C)D</v>
          </cell>
          <cell r="AF78">
            <v>142.2</v>
          </cell>
          <cell r="AH78">
            <v>0.4</v>
          </cell>
          <cell r="AI78" t="str">
            <v>(C)D</v>
          </cell>
          <cell r="AJ78">
            <v>0.6569151821277484</v>
          </cell>
          <cell r="AK78" t="str">
            <v>(C)D</v>
          </cell>
          <cell r="AL78">
            <v>1.576596437106596</v>
          </cell>
          <cell r="AM78" t="str">
            <v>(C)D</v>
          </cell>
          <cell r="AN78">
            <v>1</v>
          </cell>
          <cell r="AO78" t="str">
            <v>D</v>
          </cell>
          <cell r="AP78">
            <v>0.6103124052168634</v>
          </cell>
          <cell r="AQ78" t="str">
            <v>(C)D</v>
          </cell>
          <cell r="AR78">
            <v>0.6380952380952383</v>
          </cell>
          <cell r="AS78" t="str">
            <v>(C)D</v>
          </cell>
          <cell r="AT78" t="str">
            <v>yes</v>
          </cell>
          <cell r="AU78">
            <v>2.529787756156527E-06</v>
          </cell>
          <cell r="AV78" t="e">
            <v>#REF!</v>
          </cell>
          <cell r="AW78" t="e">
            <v>#REF!</v>
          </cell>
          <cell r="AX78" t="e">
            <v>#REF!</v>
          </cell>
          <cell r="AY78" t="e">
            <v>#REF!</v>
          </cell>
          <cell r="AZ78" t="e">
            <v>#NAME?</v>
          </cell>
          <cell r="BA78" t="e">
            <v>#NAME?</v>
          </cell>
          <cell r="BB78" t="e">
            <v>#REF!</v>
          </cell>
          <cell r="BC78" t="e">
            <v>#REF!</v>
          </cell>
          <cell r="BD78" t="e">
            <v>#REF!</v>
          </cell>
          <cell r="BE78" t="e">
            <v>#REF!</v>
          </cell>
        </row>
        <row r="79">
          <cell r="A79" t="str">
            <v>4-Methylphenol (p-Cresol)</v>
          </cell>
          <cell r="C79">
            <v>1E-06</v>
          </cell>
          <cell r="D79" t="str">
            <v>e</v>
          </cell>
          <cell r="E79">
            <v>4.1E-05</v>
          </cell>
          <cell r="F79" t="str">
            <v>k</v>
          </cell>
          <cell r="G79">
            <v>48.97788193684463</v>
          </cell>
          <cell r="H79" t="str">
            <v>e</v>
          </cell>
          <cell r="I79">
            <v>0.07321736419400124</v>
          </cell>
          <cell r="J79" t="str">
            <v>i</v>
          </cell>
          <cell r="K79">
            <v>1E-05</v>
          </cell>
          <cell r="L79" t="str">
            <v>m</v>
          </cell>
          <cell r="M79">
            <v>0.2938672916210678</v>
          </cell>
          <cell r="O79" t="str">
            <v>NA</v>
          </cell>
          <cell r="Q79">
            <v>20</v>
          </cell>
          <cell r="S79">
            <v>1.94</v>
          </cell>
          <cell r="T79" t="str">
            <v>e</v>
          </cell>
          <cell r="Z79">
            <v>0.1</v>
          </cell>
          <cell r="AA79" t="str">
            <v>D</v>
          </cell>
          <cell r="AD79">
            <v>0.0077</v>
          </cell>
          <cell r="AE79" t="str">
            <v>D</v>
          </cell>
          <cell r="AF79">
            <v>108.14</v>
          </cell>
          <cell r="AH79">
            <v>0</v>
          </cell>
          <cell r="AI79" t="str">
            <v>D</v>
          </cell>
          <cell r="AJ79">
            <v>0.43</v>
          </cell>
          <cell r="AK79" t="str">
            <v>D</v>
          </cell>
          <cell r="AL79">
            <v>1.03</v>
          </cell>
          <cell r="AM79" t="str">
            <v>D</v>
          </cell>
          <cell r="AN79">
            <v>1</v>
          </cell>
          <cell r="AO79" t="str">
            <v>D</v>
          </cell>
          <cell r="AP79" t="str">
            <v>NC</v>
          </cell>
          <cell r="AR79" t="str">
            <v>NC</v>
          </cell>
          <cell r="AT79" t="str">
            <v>no</v>
          </cell>
          <cell r="AU79" t="str">
            <v>NC</v>
          </cell>
          <cell r="AV79" t="str">
            <v>NC</v>
          </cell>
          <cell r="AW79" t="str">
            <v>NC</v>
          </cell>
          <cell r="AX79" t="str">
            <v>NC</v>
          </cell>
          <cell r="AY79" t="str">
            <v>NC</v>
          </cell>
          <cell r="AZ79" t="e">
            <v>#NAME?</v>
          </cell>
          <cell r="BA79" t="e">
            <v>#NAME?</v>
          </cell>
          <cell r="BB79" t="e">
            <v>#REF!</v>
          </cell>
          <cell r="BC79" t="str">
            <v>NC</v>
          </cell>
          <cell r="BD79" t="str">
            <v>NC</v>
          </cell>
          <cell r="BE79" t="str">
            <v>NC</v>
          </cell>
        </row>
        <row r="80">
          <cell r="A80" t="str">
            <v>Acenaphthene</v>
          </cell>
          <cell r="C80">
            <v>0.0001551219512195122</v>
          </cell>
          <cell r="E80">
            <v>0.00636</v>
          </cell>
          <cell r="G80">
            <v>4900</v>
          </cell>
          <cell r="I80">
            <v>0.0421</v>
          </cell>
          <cell r="K80">
            <v>7.69E-06</v>
          </cell>
          <cell r="M80">
            <v>29.400000000000002</v>
          </cell>
          <cell r="O80">
            <v>4.24</v>
          </cell>
          <cell r="Q80">
            <v>561.3064076752019</v>
          </cell>
          <cell r="S80">
            <v>3.92</v>
          </cell>
          <cell r="U80">
            <v>0.0002</v>
          </cell>
          <cell r="W80" t="str">
            <v>NA</v>
          </cell>
          <cell r="Y80" t="str">
            <v>no</v>
          </cell>
          <cell r="Z80">
            <v>0.13</v>
          </cell>
          <cell r="AA80" t="str">
            <v>D</v>
          </cell>
          <cell r="AD80">
            <v>0.08387335200946952</v>
          </cell>
          <cell r="AE80" t="str">
            <v>(C)D</v>
          </cell>
          <cell r="AF80">
            <v>154.21</v>
          </cell>
          <cell r="AH80">
            <v>0.4</v>
          </cell>
          <cell r="AI80" t="str">
            <v>(C)D</v>
          </cell>
          <cell r="AJ80">
            <v>0.766946904773082</v>
          </cell>
          <cell r="AK80" t="str">
            <v>(C)D</v>
          </cell>
          <cell r="AL80">
            <v>1.8406725714553969</v>
          </cell>
          <cell r="AM80" t="str">
            <v>(C)D</v>
          </cell>
          <cell r="AN80">
            <v>1</v>
          </cell>
          <cell r="AO80" t="str">
            <v>D</v>
          </cell>
          <cell r="AP80">
            <v>0.6103124052168634</v>
          </cell>
          <cell r="AQ80" t="str">
            <v>(C)D</v>
          </cell>
          <cell r="AR80">
            <v>0.6380952380952383</v>
          </cell>
          <cell r="AS80" t="str">
            <v>(C)D</v>
          </cell>
          <cell r="AT80" t="str">
            <v>yes</v>
          </cell>
          <cell r="AU80">
            <v>4.85202872635627E-07</v>
          </cell>
          <cell r="AV80" t="e">
            <v>#REF!</v>
          </cell>
          <cell r="AW80" t="e">
            <v>#REF!</v>
          </cell>
          <cell r="AX80" t="e">
            <v>#REF!</v>
          </cell>
          <cell r="AY80" t="e">
            <v>#REF!</v>
          </cell>
          <cell r="AZ80" t="e">
            <v>#NAME?</v>
          </cell>
          <cell r="BA80" t="e">
            <v>#NAME?</v>
          </cell>
          <cell r="BB80" t="e">
            <v>#REF!</v>
          </cell>
          <cell r="BC80" t="e">
            <v>#REF!</v>
          </cell>
          <cell r="BD80" t="e">
            <v>#REF!</v>
          </cell>
          <cell r="BE80" t="e">
            <v>#REF!</v>
          </cell>
        </row>
        <row r="81">
          <cell r="A81" t="str">
            <v>Acenaphthylene</v>
          </cell>
          <cell r="C81">
            <v>0.00148</v>
          </cell>
          <cell r="D81" t="str">
            <v>S</v>
          </cell>
          <cell r="E81">
            <v>0.06068</v>
          </cell>
          <cell r="F81" t="str">
            <v>S</v>
          </cell>
          <cell r="G81">
            <v>2500</v>
          </cell>
          <cell r="H81" t="str">
            <v>S</v>
          </cell>
          <cell r="I81">
            <v>0.0611</v>
          </cell>
          <cell r="J81" t="str">
            <v>C</v>
          </cell>
          <cell r="K81">
            <v>1E-05</v>
          </cell>
          <cell r="L81" t="str">
            <v>m</v>
          </cell>
          <cell r="M81">
            <v>15</v>
          </cell>
          <cell r="O81">
            <v>3.93</v>
          </cell>
          <cell r="P81" t="str">
            <v>S</v>
          </cell>
          <cell r="Q81">
            <v>381.9442708400472</v>
          </cell>
          <cell r="S81">
            <v>3.7</v>
          </cell>
          <cell r="T81" t="str">
            <v>S</v>
          </cell>
          <cell r="U81">
            <v>0.0002</v>
          </cell>
          <cell r="W81" t="str">
            <v>NA</v>
          </cell>
          <cell r="Y81" t="str">
            <v>no</v>
          </cell>
          <cell r="Z81">
            <v>0.13</v>
          </cell>
          <cell r="AA81" t="str">
            <v>D</v>
          </cell>
          <cell r="AD81">
            <v>0.06161408452124184</v>
          </cell>
          <cell r="AE81" t="str">
            <v>(C)D</v>
          </cell>
          <cell r="AF81">
            <v>152.2</v>
          </cell>
          <cell r="AH81">
            <v>0.3</v>
          </cell>
          <cell r="AI81" t="str">
            <v>(C)D</v>
          </cell>
          <cell r="AJ81">
            <v>0.7473246356601952</v>
          </cell>
          <cell r="AK81" t="str">
            <v>(C)D</v>
          </cell>
          <cell r="AL81">
            <v>1.7935791255844686</v>
          </cell>
          <cell r="AM81" t="str">
            <v>(C)D</v>
          </cell>
          <cell r="AN81">
            <v>1</v>
          </cell>
          <cell r="AO81" t="str">
            <v>D</v>
          </cell>
          <cell r="AP81">
            <v>0.5200228646088519</v>
          </cell>
          <cell r="AQ81" t="str">
            <v>(C)D</v>
          </cell>
          <cell r="AR81">
            <v>0.5564102564102563</v>
          </cell>
          <cell r="AS81" t="str">
            <v>(C)D</v>
          </cell>
          <cell r="AT81" t="str">
            <v>yes</v>
          </cell>
          <cell r="AU81">
            <v>1.3075531963947896E-05</v>
          </cell>
          <cell r="AV81" t="e">
            <v>#REF!</v>
          </cell>
          <cell r="AW81" t="e">
            <v>#REF!</v>
          </cell>
          <cell r="AX81" t="e">
            <v>#REF!</v>
          </cell>
          <cell r="AY81" t="e">
            <v>#REF!</v>
          </cell>
          <cell r="AZ81" t="e">
            <v>#NAME?</v>
          </cell>
          <cell r="BA81" t="e">
            <v>#NAME?</v>
          </cell>
          <cell r="BB81" t="e">
            <v>#REF!</v>
          </cell>
          <cell r="BC81" t="e">
            <v>#REF!</v>
          </cell>
          <cell r="BD81" t="e">
            <v>#REF!</v>
          </cell>
          <cell r="BE81" t="e">
            <v>#REF!</v>
          </cell>
        </row>
        <row r="82">
          <cell r="A82" t="str">
            <v>Acetophenone</v>
          </cell>
          <cell r="C82">
            <v>1.07E-05</v>
          </cell>
          <cell r="D82" t="str">
            <v>e</v>
          </cell>
          <cell r="E82">
            <v>0.0004387</v>
          </cell>
          <cell r="F82" t="str">
            <v>k</v>
          </cell>
          <cell r="G82">
            <v>45</v>
          </cell>
          <cell r="H82" t="str">
            <v>j</v>
          </cell>
          <cell r="I82">
            <v>0.06841631040669863</v>
          </cell>
          <cell r="J82" t="str">
            <v>i</v>
          </cell>
          <cell r="K82">
            <v>1E-05</v>
          </cell>
          <cell r="L82" t="str">
            <v>m</v>
          </cell>
          <cell r="M82">
            <v>0.27</v>
          </cell>
          <cell r="O82">
            <v>6130</v>
          </cell>
          <cell r="P82" t="str">
            <v>e</v>
          </cell>
          <cell r="S82">
            <v>1.58</v>
          </cell>
          <cell r="T82" t="str">
            <v>e</v>
          </cell>
          <cell r="Z82">
            <v>0.1</v>
          </cell>
          <cell r="AA82" t="str">
            <v>D</v>
          </cell>
          <cell r="AD82">
            <v>0.003714531109914515</v>
          </cell>
          <cell r="AE82" t="str">
            <v>(C)D</v>
          </cell>
          <cell r="AF82">
            <v>120.16</v>
          </cell>
          <cell r="AH82">
            <v>0</v>
          </cell>
          <cell r="AI82" t="str">
            <v>(C)D</v>
          </cell>
          <cell r="AJ82">
            <v>0.49440778327655033</v>
          </cell>
          <cell r="AK82" t="str">
            <v>(C)D</v>
          </cell>
          <cell r="AL82">
            <v>1.1865786798637208</v>
          </cell>
          <cell r="AM82" t="str">
            <v>(C)D</v>
          </cell>
          <cell r="AN82">
            <v>1</v>
          </cell>
          <cell r="AO82" t="str">
            <v>D</v>
          </cell>
          <cell r="AP82">
            <v>0.3036093418259023</v>
          </cell>
          <cell r="AQ82" t="str">
            <v>(C)D</v>
          </cell>
          <cell r="AR82">
            <v>0.3333333333333333</v>
          </cell>
          <cell r="AS82" t="str">
            <v>(C)D</v>
          </cell>
          <cell r="AT82" t="str">
            <v>yes</v>
          </cell>
          <cell r="AU82">
            <v>4.49237267725596E-06</v>
          </cell>
          <cell r="AV82" t="e">
            <v>#REF!</v>
          </cell>
          <cell r="AW82" t="e">
            <v>#REF!</v>
          </cell>
          <cell r="AX82" t="e">
            <v>#REF!</v>
          </cell>
          <cell r="AY82" t="e">
            <v>#REF!</v>
          </cell>
          <cell r="AZ82" t="e">
            <v>#NAME?</v>
          </cell>
          <cell r="BA82" t="e">
            <v>#NAME?</v>
          </cell>
          <cell r="BB82" t="e">
            <v>#REF!</v>
          </cell>
          <cell r="BC82" t="e">
            <v>#REF!</v>
          </cell>
          <cell r="BD82" t="e">
            <v>#REF!</v>
          </cell>
          <cell r="BE82" t="e">
            <v>#REF!</v>
          </cell>
        </row>
        <row r="83">
          <cell r="A83" t="str">
            <v>Anthracene</v>
          </cell>
          <cell r="C83">
            <v>6.512195121951219E-05</v>
          </cell>
          <cell r="E83">
            <v>0.00267</v>
          </cell>
          <cell r="G83">
            <v>23500</v>
          </cell>
          <cell r="I83">
            <v>0.0324</v>
          </cell>
          <cell r="K83">
            <v>7.74E-06</v>
          </cell>
          <cell r="M83">
            <v>141</v>
          </cell>
          <cell r="O83">
            <v>0.0434</v>
          </cell>
          <cell r="Q83">
            <v>1690.4409316432636</v>
          </cell>
          <cell r="S83">
            <v>4.55</v>
          </cell>
          <cell r="U83">
            <v>0.0002</v>
          </cell>
          <cell r="W83" t="str">
            <v>NA</v>
          </cell>
          <cell r="Y83" t="str">
            <v>no</v>
          </cell>
          <cell r="Z83">
            <v>0.13</v>
          </cell>
          <cell r="AA83" t="str">
            <v>D</v>
          </cell>
          <cell r="AD83">
            <v>0.16076814472307147</v>
          </cell>
          <cell r="AE83" t="str">
            <v>(C)D</v>
          </cell>
          <cell r="AF83">
            <v>178</v>
          </cell>
          <cell r="AH83">
            <v>0.8</v>
          </cell>
          <cell r="AI83" t="str">
            <v>(C)D</v>
          </cell>
          <cell r="AJ83">
            <v>1.0422917472145825</v>
          </cell>
          <cell r="AK83" t="str">
            <v>(C)D</v>
          </cell>
          <cell r="AL83">
            <v>4.0002492778480185</v>
          </cell>
          <cell r="AM83" t="str">
            <v>(C)D</v>
          </cell>
          <cell r="AN83">
            <v>1</v>
          </cell>
          <cell r="AO83" t="str">
            <v>D</v>
          </cell>
          <cell r="AP83">
            <v>1.0785090823307384</v>
          </cell>
          <cell r="AQ83" t="str">
            <v>(C)D</v>
          </cell>
          <cell r="AR83">
            <v>0.9851851851851852</v>
          </cell>
          <cell r="AS83" t="str">
            <v>(C)D</v>
          </cell>
          <cell r="AT83" t="str">
            <v>yes</v>
          </cell>
          <cell r="AU83">
            <v>3.301211384332116E-08</v>
          </cell>
          <cell r="AV83" t="e">
            <v>#REF!</v>
          </cell>
          <cell r="AW83" t="e">
            <v>#REF!</v>
          </cell>
          <cell r="AX83" t="e">
            <v>#REF!</v>
          </cell>
          <cell r="AY83" t="e">
            <v>#REF!</v>
          </cell>
          <cell r="AZ83" t="e">
            <v>#NAME?</v>
          </cell>
          <cell r="BA83" t="e">
            <v>#NAME?</v>
          </cell>
          <cell r="BB83" t="e">
            <v>#REF!</v>
          </cell>
          <cell r="BC83" t="e">
            <v>#REF!</v>
          </cell>
          <cell r="BD83" t="e">
            <v>#REF!</v>
          </cell>
          <cell r="BE83" t="e">
            <v>#REF!</v>
          </cell>
        </row>
        <row r="84">
          <cell r="A84" t="str">
            <v>Benzo(a)anthracene</v>
          </cell>
          <cell r="C84">
            <v>3.341463414634146E-06</v>
          </cell>
          <cell r="E84">
            <v>0.000137</v>
          </cell>
          <cell r="G84">
            <v>358000</v>
          </cell>
          <cell r="I84">
            <v>0.051</v>
          </cell>
          <cell r="K84">
            <v>9E-06</v>
          </cell>
          <cell r="M84">
            <v>2148</v>
          </cell>
          <cell r="O84">
            <v>0.0094</v>
          </cell>
          <cell r="Q84">
            <v>12647.363474711507</v>
          </cell>
          <cell r="S84">
            <v>5.7</v>
          </cell>
          <cell r="U84">
            <v>0.0002</v>
          </cell>
          <cell r="W84" t="str">
            <v>NA</v>
          </cell>
          <cell r="Y84" t="str">
            <v>no</v>
          </cell>
          <cell r="Z84">
            <v>0.13</v>
          </cell>
          <cell r="AA84" t="str">
            <v>D</v>
          </cell>
          <cell r="AD84">
            <v>0.47</v>
          </cell>
          <cell r="AE84" t="str">
            <v>D</v>
          </cell>
          <cell r="AF84">
            <v>228.29</v>
          </cell>
          <cell r="AH84">
            <v>2.8</v>
          </cell>
          <cell r="AI84" t="str">
            <v>D</v>
          </cell>
          <cell r="AJ84">
            <v>2.03</v>
          </cell>
          <cell r="AK84" t="str">
            <v>D</v>
          </cell>
          <cell r="AL84">
            <v>8.53</v>
          </cell>
          <cell r="AM84" t="str">
            <v>D</v>
          </cell>
          <cell r="AN84">
            <v>1</v>
          </cell>
          <cell r="AO84" t="str">
            <v>D</v>
          </cell>
          <cell r="AP84" t="str">
            <v>NC</v>
          </cell>
          <cell r="AR84" t="str">
            <v>NC</v>
          </cell>
          <cell r="AT84" t="str">
            <v>no</v>
          </cell>
          <cell r="AU84" t="str">
            <v>NC</v>
          </cell>
          <cell r="AV84" t="str">
            <v>NC</v>
          </cell>
          <cell r="AW84" t="str">
            <v>NC</v>
          </cell>
          <cell r="AX84" t="str">
            <v>NC</v>
          </cell>
          <cell r="AY84" t="str">
            <v>NC</v>
          </cell>
          <cell r="AZ84" t="e">
            <v>#NAME?</v>
          </cell>
          <cell r="BA84" t="e">
            <v>#NAME?</v>
          </cell>
          <cell r="BB84" t="e">
            <v>#REF!</v>
          </cell>
          <cell r="BC84" t="str">
            <v>NC</v>
          </cell>
          <cell r="BD84" t="str">
            <v>NC</v>
          </cell>
          <cell r="BE84" t="str">
            <v>NC</v>
          </cell>
        </row>
        <row r="85">
          <cell r="A85" t="str">
            <v>Benzo(a)pyrene</v>
          </cell>
          <cell r="C85">
            <v>1.1292682926829268E-06</v>
          </cell>
          <cell r="E85">
            <v>4.63E-05</v>
          </cell>
          <cell r="G85">
            <v>969000</v>
          </cell>
          <cell r="I85">
            <v>0.043</v>
          </cell>
          <cell r="K85">
            <v>9E-06</v>
          </cell>
          <cell r="M85">
            <v>5814</v>
          </cell>
          <cell r="O85">
            <v>0.00162</v>
          </cell>
          <cell r="Q85">
            <v>25917.911346159482</v>
          </cell>
          <cell r="S85">
            <v>6.11</v>
          </cell>
          <cell r="U85">
            <v>0.0002</v>
          </cell>
          <cell r="W85" t="str">
            <v>NA</v>
          </cell>
          <cell r="Y85" t="str">
            <v>no</v>
          </cell>
          <cell r="Z85">
            <v>0.13</v>
          </cell>
          <cell r="AA85" t="str">
            <v>D</v>
          </cell>
          <cell r="AD85">
            <v>0.7</v>
          </cell>
          <cell r="AE85" t="str">
            <v>D</v>
          </cell>
          <cell r="AF85">
            <v>252.32</v>
          </cell>
          <cell r="AH85">
            <v>4.3</v>
          </cell>
          <cell r="AI85" t="str">
            <v>D</v>
          </cell>
          <cell r="AJ85">
            <v>2.69</v>
          </cell>
          <cell r="AK85" t="str">
            <v>D</v>
          </cell>
          <cell r="AL85">
            <v>11.67</v>
          </cell>
          <cell r="AM85" t="str">
            <v>D</v>
          </cell>
          <cell r="AN85">
            <v>1</v>
          </cell>
          <cell r="AO85" t="str">
            <v>D</v>
          </cell>
          <cell r="AP85" t="str">
            <v>NC</v>
          </cell>
          <cell r="AR85" t="str">
            <v>NC</v>
          </cell>
          <cell r="AT85" t="str">
            <v>no</v>
          </cell>
          <cell r="AU85" t="str">
            <v>NC</v>
          </cell>
          <cell r="AV85" t="str">
            <v>NC</v>
          </cell>
          <cell r="AW85" t="str">
            <v>NC</v>
          </cell>
          <cell r="AX85" t="str">
            <v>NC</v>
          </cell>
          <cell r="AY85" t="str">
            <v>NC</v>
          </cell>
          <cell r="AZ85" t="e">
            <v>#NAME?</v>
          </cell>
          <cell r="BA85" t="e">
            <v>#NAME?</v>
          </cell>
          <cell r="BB85" t="e">
            <v>#REF!</v>
          </cell>
          <cell r="BC85" t="str">
            <v>NC</v>
          </cell>
          <cell r="BD85" t="str">
            <v>NC</v>
          </cell>
          <cell r="BE85" t="str">
            <v>NC</v>
          </cell>
        </row>
        <row r="86">
          <cell r="A86" t="str">
            <v>Benzo(b)fluoranthene</v>
          </cell>
          <cell r="C86">
            <v>0.00011097560975609757</v>
          </cell>
          <cell r="E86">
            <v>0.00455</v>
          </cell>
          <cell r="G86">
            <v>1230000</v>
          </cell>
          <cell r="I86">
            <v>0.0226</v>
          </cell>
          <cell r="K86">
            <v>5.56E-06</v>
          </cell>
          <cell r="M86">
            <v>7380</v>
          </cell>
          <cell r="O86">
            <v>0.0015</v>
          </cell>
          <cell r="Q86">
            <v>30338.911841942743</v>
          </cell>
          <cell r="S86">
            <v>6.2</v>
          </cell>
          <cell r="U86">
            <v>0.0002</v>
          </cell>
          <cell r="W86" t="str">
            <v>NA</v>
          </cell>
          <cell r="Y86" t="str">
            <v>no</v>
          </cell>
          <cell r="Z86">
            <v>0.13</v>
          </cell>
          <cell r="AA86" t="str">
            <v>D</v>
          </cell>
          <cell r="AD86">
            <v>0.7</v>
          </cell>
          <cell r="AE86" t="str">
            <v>D</v>
          </cell>
          <cell r="AF86">
            <v>252.32</v>
          </cell>
          <cell r="AH86">
            <v>4.3</v>
          </cell>
          <cell r="AI86" t="str">
            <v>D</v>
          </cell>
          <cell r="AJ86">
            <v>2.77</v>
          </cell>
          <cell r="AK86" t="str">
            <v>D</v>
          </cell>
          <cell r="AL86">
            <v>12.03</v>
          </cell>
          <cell r="AM86" t="str">
            <v>D</v>
          </cell>
          <cell r="AN86">
            <v>1</v>
          </cell>
          <cell r="AO86" t="str">
            <v>D</v>
          </cell>
          <cell r="AP86" t="str">
            <v>NC</v>
          </cell>
          <cell r="AR86" t="str">
            <v>NC</v>
          </cell>
          <cell r="AT86" t="str">
            <v>no</v>
          </cell>
          <cell r="AU86" t="str">
            <v>NC</v>
          </cell>
          <cell r="AV86" t="str">
            <v>NC</v>
          </cell>
          <cell r="AW86" t="str">
            <v>NC</v>
          </cell>
          <cell r="AX86" t="str">
            <v>NC</v>
          </cell>
          <cell r="AY86" t="str">
            <v>NC</v>
          </cell>
          <cell r="AZ86" t="e">
            <v>#NAME?</v>
          </cell>
          <cell r="BA86" t="e">
            <v>#NAME?</v>
          </cell>
          <cell r="BB86" t="e">
            <v>#REF!</v>
          </cell>
          <cell r="BC86" t="str">
            <v>NC</v>
          </cell>
          <cell r="BD86" t="str">
            <v>NC</v>
          </cell>
          <cell r="BE86" t="str">
            <v>NC</v>
          </cell>
        </row>
        <row r="87">
          <cell r="A87" t="str">
            <v>Benzo(g,h,i)perylene</v>
          </cell>
          <cell r="C87">
            <v>5.34E-08</v>
          </cell>
          <cell r="D87" t="str">
            <v>S</v>
          </cell>
          <cell r="E87">
            <v>2.1894E-06</v>
          </cell>
          <cell r="F87" t="str">
            <v>S</v>
          </cell>
          <cell r="G87">
            <v>1600000</v>
          </cell>
          <cell r="H87" t="str">
            <v>S</v>
          </cell>
          <cell r="I87">
            <v>0.0459</v>
          </cell>
          <cell r="J87" t="str">
            <v>C</v>
          </cell>
          <cell r="K87">
            <v>1E-05</v>
          </cell>
          <cell r="L87" t="str">
            <v>m</v>
          </cell>
          <cell r="M87">
            <v>9600</v>
          </cell>
          <cell r="O87">
            <v>0.0007</v>
          </cell>
          <cell r="P87" t="str">
            <v>S</v>
          </cell>
          <cell r="Q87">
            <v>52191.526583544786</v>
          </cell>
          <cell r="S87">
            <v>6.51</v>
          </cell>
          <cell r="T87" t="str">
            <v>S</v>
          </cell>
          <cell r="U87">
            <v>0.0002</v>
          </cell>
          <cell r="W87" t="str">
            <v>NA</v>
          </cell>
          <cell r="Y87" t="str">
            <v>no</v>
          </cell>
          <cell r="Z87">
            <v>0.13</v>
          </cell>
          <cell r="AA87" t="str">
            <v>D</v>
          </cell>
          <cell r="AD87">
            <v>0.889397695862663</v>
          </cell>
          <cell r="AE87" t="str">
            <v>(C)D</v>
          </cell>
          <cell r="AF87">
            <v>276.34</v>
          </cell>
          <cell r="AH87">
            <v>5.7</v>
          </cell>
          <cell r="AI87" t="str">
            <v>(C)D</v>
          </cell>
          <cell r="AJ87">
            <v>3.7041903761952284</v>
          </cell>
          <cell r="AK87" t="str">
            <v>(C)D</v>
          </cell>
          <cell r="AL87">
            <v>16.346153303286158</v>
          </cell>
          <cell r="AM87" t="str">
            <v>(C)D</v>
          </cell>
          <cell r="AN87">
            <v>1</v>
          </cell>
          <cell r="AO87" t="str">
            <v>D</v>
          </cell>
          <cell r="AP87">
            <v>22.842605444116995</v>
          </cell>
          <cell r="AQ87" t="str">
            <v>(C)D</v>
          </cell>
          <cell r="AR87">
            <v>5.749751243781094</v>
          </cell>
          <cell r="AS87" t="str">
            <v>(C)D</v>
          </cell>
          <cell r="AT87" t="str">
            <v>no</v>
          </cell>
          <cell r="AU87" t="str">
            <v>NC</v>
          </cell>
          <cell r="AV87" t="str">
            <v>NC</v>
          </cell>
          <cell r="AW87" t="str">
            <v>NC</v>
          </cell>
          <cell r="AX87" t="str">
            <v>NC</v>
          </cell>
          <cell r="AY87" t="str">
            <v>NC</v>
          </cell>
          <cell r="AZ87" t="e">
            <v>#NAME?</v>
          </cell>
          <cell r="BA87" t="e">
            <v>#NAME?</v>
          </cell>
          <cell r="BB87" t="e">
            <v>#REF!</v>
          </cell>
          <cell r="BC87" t="str">
            <v>NC</v>
          </cell>
          <cell r="BD87" t="str">
            <v>NC</v>
          </cell>
          <cell r="BE87" t="str">
            <v>NC</v>
          </cell>
        </row>
        <row r="88">
          <cell r="A88" t="str">
            <v>Benzo(k)fluoranthene</v>
          </cell>
          <cell r="C88">
            <v>8.292682926829268E-07</v>
          </cell>
          <cell r="E88">
            <v>3.4E-05</v>
          </cell>
          <cell r="G88">
            <v>1230000</v>
          </cell>
          <cell r="I88">
            <v>0.0226</v>
          </cell>
          <cell r="K88">
            <v>5.56E-06</v>
          </cell>
          <cell r="M88">
            <v>7380</v>
          </cell>
          <cell r="O88">
            <v>0.0008</v>
          </cell>
          <cell r="Q88">
            <v>30338.911841942743</v>
          </cell>
          <cell r="S88">
            <v>6.2</v>
          </cell>
          <cell r="U88">
            <v>0.0002</v>
          </cell>
          <cell r="W88" t="str">
            <v>NA</v>
          </cell>
          <cell r="Y88" t="str">
            <v>no</v>
          </cell>
          <cell r="Z88">
            <v>0.13</v>
          </cell>
          <cell r="AA88" t="str">
            <v>D</v>
          </cell>
          <cell r="AD88">
            <v>0.7568468365265169</v>
          </cell>
          <cell r="AE88" t="str">
            <v>(C)D</v>
          </cell>
          <cell r="AF88">
            <v>252.32</v>
          </cell>
          <cell r="AH88">
            <v>4.6</v>
          </cell>
          <cell r="AI88" t="str">
            <v>(C)D</v>
          </cell>
          <cell r="AJ88">
            <v>2.71757350089582</v>
          </cell>
          <cell r="AK88" t="str">
            <v>(C)D</v>
          </cell>
          <cell r="AL88">
            <v>11.838230947649397</v>
          </cell>
          <cell r="AM88" t="str">
            <v>(C)D</v>
          </cell>
          <cell r="AN88">
            <v>1</v>
          </cell>
          <cell r="AO88" t="str">
            <v>D</v>
          </cell>
          <cell r="AP88">
            <v>15.314998483469816</v>
          </cell>
          <cell r="AQ88" t="str">
            <v>(C)D</v>
          </cell>
          <cell r="AR88">
            <v>4.65952380952381</v>
          </cell>
          <cell r="AS88" t="str">
            <v>(C)D</v>
          </cell>
          <cell r="AT88" t="str">
            <v>no</v>
          </cell>
          <cell r="AU88" t="str">
            <v>NC</v>
          </cell>
          <cell r="AV88" t="str">
            <v>NC</v>
          </cell>
          <cell r="AW88" t="str">
            <v>NC</v>
          </cell>
          <cell r="AX88" t="str">
            <v>NC</v>
          </cell>
          <cell r="AY88" t="str">
            <v>NC</v>
          </cell>
          <cell r="AZ88" t="e">
            <v>#NAME?</v>
          </cell>
          <cell r="BA88" t="e">
            <v>#NAME?</v>
          </cell>
          <cell r="BB88" t="e">
            <v>#REF!</v>
          </cell>
          <cell r="BC88" t="str">
            <v>NC</v>
          </cell>
          <cell r="BD88" t="str">
            <v>NC</v>
          </cell>
          <cell r="BE88" t="str">
            <v>NC</v>
          </cell>
        </row>
        <row r="89">
          <cell r="A89" t="str">
            <v>Benzoic acid</v>
          </cell>
          <cell r="C89">
            <v>1.5390243902439025E-06</v>
          </cell>
          <cell r="E89">
            <v>6.31E-05</v>
          </cell>
          <cell r="G89">
            <v>0.6</v>
          </cell>
          <cell r="I89">
            <v>0.0536</v>
          </cell>
          <cell r="K89">
            <v>7.97E-06</v>
          </cell>
          <cell r="M89">
            <v>0.0036</v>
          </cell>
          <cell r="O89">
            <v>3500</v>
          </cell>
          <cell r="S89">
            <v>1.86</v>
          </cell>
          <cell r="Z89">
            <v>0.1</v>
          </cell>
          <cell r="AA89" t="str">
            <v>D</v>
          </cell>
          <cell r="AD89">
            <v>0.0057</v>
          </cell>
          <cell r="AE89" t="str">
            <v>D</v>
          </cell>
          <cell r="AF89">
            <v>122.13</v>
          </cell>
          <cell r="AH89">
            <v>0</v>
          </cell>
          <cell r="AI89" t="str">
            <v>D</v>
          </cell>
          <cell r="AJ89">
            <v>0.51</v>
          </cell>
          <cell r="AK89" t="str">
            <v>D</v>
          </cell>
          <cell r="AL89">
            <v>1.24</v>
          </cell>
          <cell r="AM89" t="str">
            <v>D</v>
          </cell>
          <cell r="AN89">
            <v>1</v>
          </cell>
          <cell r="AO89" t="str">
            <v>D</v>
          </cell>
          <cell r="AP89" t="str">
            <v>NC</v>
          </cell>
          <cell r="AR89" t="str">
            <v>NC</v>
          </cell>
          <cell r="AT89" t="str">
            <v>no</v>
          </cell>
          <cell r="AU89" t="str">
            <v>NC</v>
          </cell>
          <cell r="AV89" t="str">
            <v>NC</v>
          </cell>
          <cell r="AW89" t="str">
            <v>NC</v>
          </cell>
          <cell r="AX89" t="str">
            <v>NC</v>
          </cell>
          <cell r="AY89" t="str">
            <v>NC</v>
          </cell>
          <cell r="AZ89" t="e">
            <v>#NAME?</v>
          </cell>
          <cell r="BA89" t="e">
            <v>#NAME?</v>
          </cell>
          <cell r="BB89" t="e">
            <v>#REF!</v>
          </cell>
          <cell r="BC89" t="str">
            <v>NC</v>
          </cell>
          <cell r="BD89" t="str">
            <v>NC</v>
          </cell>
          <cell r="BE89" t="str">
            <v>NC</v>
          </cell>
        </row>
        <row r="90">
          <cell r="A90" t="str">
            <v>Benzyl butyl phthalate</v>
          </cell>
          <cell r="C90">
            <v>1.2609756097560976E-06</v>
          </cell>
          <cell r="E90">
            <v>5.17E-05</v>
          </cell>
          <cell r="G90">
            <v>57500</v>
          </cell>
          <cell r="I90">
            <v>0.0174</v>
          </cell>
          <cell r="K90">
            <v>4.83E-06</v>
          </cell>
          <cell r="M90">
            <v>345</v>
          </cell>
          <cell r="O90">
            <v>2.69</v>
          </cell>
          <cell r="S90">
            <v>4.84</v>
          </cell>
          <cell r="Z90">
            <v>0.1</v>
          </cell>
          <cell r="AA90" t="str">
            <v>D</v>
          </cell>
          <cell r="AD90">
            <v>0.04415867157094583</v>
          </cell>
          <cell r="AE90" t="str">
            <v>(C)D</v>
          </cell>
          <cell r="AF90">
            <v>312.39</v>
          </cell>
          <cell r="AH90">
            <v>0.3</v>
          </cell>
          <cell r="AI90" t="str">
            <v>(C)D</v>
          </cell>
          <cell r="AJ90">
            <v>5.896214834170261</v>
          </cell>
          <cell r="AK90" t="str">
            <v>(C)D</v>
          </cell>
          <cell r="AL90">
            <v>14.150915602008627</v>
          </cell>
          <cell r="AM90" t="str">
            <v>(C)D</v>
          </cell>
          <cell r="AN90">
            <v>1</v>
          </cell>
          <cell r="AO90" t="str">
            <v>D</v>
          </cell>
          <cell r="AP90">
            <v>0.5200228646088519</v>
          </cell>
          <cell r="AQ90" t="str">
            <v>(C)D</v>
          </cell>
          <cell r="AR90">
            <v>0.5564102564102563</v>
          </cell>
          <cell r="AS90" t="str">
            <v>(C)D</v>
          </cell>
          <cell r="AT90" t="str">
            <v>no</v>
          </cell>
          <cell r="AU90" t="str">
            <v>NC</v>
          </cell>
          <cell r="AV90" t="str">
            <v>NC</v>
          </cell>
          <cell r="AW90" t="str">
            <v>NC</v>
          </cell>
          <cell r="AX90" t="str">
            <v>NC</v>
          </cell>
          <cell r="AY90" t="str">
            <v>NC</v>
          </cell>
          <cell r="AZ90" t="e">
            <v>#NAME?</v>
          </cell>
          <cell r="BA90" t="e">
            <v>#NAME?</v>
          </cell>
          <cell r="BB90" t="e">
            <v>#REF!</v>
          </cell>
          <cell r="BC90" t="str">
            <v>NC</v>
          </cell>
          <cell r="BD90" t="str">
            <v>NC</v>
          </cell>
          <cell r="BE90" t="str">
            <v>NC</v>
          </cell>
        </row>
        <row r="91">
          <cell r="A91" t="str">
            <v>Bis(2-ethylhexyl)phthalate</v>
          </cell>
          <cell r="C91">
            <v>1.0195121951219512E-07</v>
          </cell>
          <cell r="E91">
            <v>4.18E-06</v>
          </cell>
          <cell r="G91">
            <v>15100000</v>
          </cell>
          <cell r="I91">
            <v>0.0351</v>
          </cell>
          <cell r="K91">
            <v>3.66E-06</v>
          </cell>
          <cell r="M91">
            <v>90600</v>
          </cell>
          <cell r="O91">
            <v>0.34</v>
          </cell>
          <cell r="S91">
            <v>7.3</v>
          </cell>
          <cell r="Z91">
            <v>0.1</v>
          </cell>
          <cell r="AA91" t="str">
            <v>D</v>
          </cell>
          <cell r="AD91">
            <v>0.025</v>
          </cell>
          <cell r="AE91" t="str">
            <v>D</v>
          </cell>
          <cell r="AF91">
            <v>390.56</v>
          </cell>
          <cell r="AH91">
            <v>0.2</v>
          </cell>
          <cell r="AI91" t="str">
            <v>D</v>
          </cell>
          <cell r="AJ91">
            <v>16.64</v>
          </cell>
          <cell r="AK91" t="str">
            <v>D</v>
          </cell>
          <cell r="AL91">
            <v>39.93</v>
          </cell>
          <cell r="AM91" t="str">
            <v>D</v>
          </cell>
          <cell r="AN91">
            <v>0.8</v>
          </cell>
          <cell r="AO91" t="str">
            <v>D</v>
          </cell>
          <cell r="AP91" t="str">
            <v>NC</v>
          </cell>
          <cell r="AR91" t="str">
            <v>NC</v>
          </cell>
          <cell r="AT91" t="str">
            <v>no</v>
          </cell>
          <cell r="AU91" t="str">
            <v>NC</v>
          </cell>
          <cell r="AV91" t="str">
            <v>NC</v>
          </cell>
          <cell r="AW91" t="str">
            <v>NC</v>
          </cell>
          <cell r="AX91" t="str">
            <v>NC</v>
          </cell>
          <cell r="AY91" t="str">
            <v>NC</v>
          </cell>
          <cell r="AZ91" t="e">
            <v>#NAME?</v>
          </cell>
          <cell r="BA91" t="e">
            <v>#NAME?</v>
          </cell>
          <cell r="BB91" t="e">
            <v>#REF!</v>
          </cell>
          <cell r="BC91" t="str">
            <v>NC</v>
          </cell>
          <cell r="BD91" t="str">
            <v>NC</v>
          </cell>
          <cell r="BE91" t="str">
            <v>NC</v>
          </cell>
        </row>
        <row r="92">
          <cell r="A92" t="str">
            <v>Chrysene</v>
          </cell>
          <cell r="C92">
            <v>9.463414634146342E-05</v>
          </cell>
          <cell r="E92">
            <v>0.00388</v>
          </cell>
          <cell r="G92">
            <v>398000</v>
          </cell>
          <cell r="I92">
            <v>0.0248</v>
          </cell>
          <cell r="K92">
            <v>6.21E-06</v>
          </cell>
          <cell r="M92">
            <v>2388</v>
          </cell>
          <cell r="O92">
            <v>0.0016</v>
          </cell>
          <cell r="Q92">
            <v>12647.363474711507</v>
          </cell>
          <cell r="S92">
            <v>5.7</v>
          </cell>
          <cell r="U92">
            <v>0.0002</v>
          </cell>
          <cell r="W92" t="str">
            <v>NA</v>
          </cell>
          <cell r="Y92" t="str">
            <v>no</v>
          </cell>
          <cell r="Z92">
            <v>0.13</v>
          </cell>
          <cell r="AA92" t="str">
            <v>D</v>
          </cell>
          <cell r="AD92">
            <v>0.47</v>
          </cell>
          <cell r="AE92" t="str">
            <v>D</v>
          </cell>
          <cell r="AF92">
            <v>228.28</v>
          </cell>
          <cell r="AH92">
            <v>2.8</v>
          </cell>
          <cell r="AI92" t="str">
            <v>D</v>
          </cell>
          <cell r="AJ92">
            <v>2.03</v>
          </cell>
          <cell r="AK92" t="str">
            <v>D</v>
          </cell>
          <cell r="AL92">
            <v>8.53</v>
          </cell>
          <cell r="AM92" t="str">
            <v>D</v>
          </cell>
          <cell r="AN92">
            <v>1</v>
          </cell>
          <cell r="AO92" t="str">
            <v>D</v>
          </cell>
          <cell r="AP92" t="str">
            <v>NC</v>
          </cell>
          <cell r="AR92" t="str">
            <v>NC</v>
          </cell>
          <cell r="AT92" t="str">
            <v>no</v>
          </cell>
          <cell r="AU92" t="str">
            <v>NC</v>
          </cell>
          <cell r="AV92" t="str">
            <v>NC</v>
          </cell>
          <cell r="AW92" t="str">
            <v>NC</v>
          </cell>
          <cell r="AX92" t="str">
            <v>NC</v>
          </cell>
          <cell r="AY92" t="str">
            <v>NC</v>
          </cell>
          <cell r="AZ92" t="e">
            <v>#NAME?</v>
          </cell>
          <cell r="BA92" t="e">
            <v>#NAME?</v>
          </cell>
          <cell r="BB92" t="e">
            <v>#REF!</v>
          </cell>
          <cell r="BC92" t="str">
            <v>NC</v>
          </cell>
          <cell r="BD92" t="str">
            <v>NC</v>
          </cell>
          <cell r="BE92" t="str">
            <v>NC</v>
          </cell>
        </row>
        <row r="93">
          <cell r="A93" t="str">
            <v>Dibenzo(a,h)anthracene</v>
          </cell>
          <cell r="C93">
            <v>1.4707317073170732E-08</v>
          </cell>
          <cell r="E93">
            <v>6.03E-07</v>
          </cell>
          <cell r="G93">
            <v>1790000</v>
          </cell>
          <cell r="I93">
            <v>0.0202</v>
          </cell>
          <cell r="K93">
            <v>5.18E-06</v>
          </cell>
          <cell r="M93">
            <v>10740</v>
          </cell>
          <cell r="O93">
            <v>0.00249</v>
          </cell>
          <cell r="Q93">
            <v>71515.47046592827</v>
          </cell>
          <cell r="S93">
            <v>6.69</v>
          </cell>
          <cell r="U93">
            <v>0.0002</v>
          </cell>
          <cell r="W93" t="str">
            <v>NA</v>
          </cell>
          <cell r="Y93" t="str">
            <v>no</v>
          </cell>
          <cell r="Z93">
            <v>0.13</v>
          </cell>
          <cell r="AA93" t="str">
            <v>D</v>
          </cell>
          <cell r="AD93">
            <v>1.5</v>
          </cell>
          <cell r="AE93" t="str">
            <v>D</v>
          </cell>
          <cell r="AF93">
            <v>278.4</v>
          </cell>
          <cell r="AH93">
            <v>9.7</v>
          </cell>
          <cell r="AI93" t="str">
            <v>D</v>
          </cell>
          <cell r="AJ93">
            <v>3.88</v>
          </cell>
          <cell r="AK93" t="str">
            <v>D</v>
          </cell>
          <cell r="AL93">
            <v>17.57</v>
          </cell>
          <cell r="AM93" t="str">
            <v>D</v>
          </cell>
          <cell r="AN93">
            <v>0.6</v>
          </cell>
          <cell r="AO93" t="str">
            <v>D</v>
          </cell>
          <cell r="AP93" t="str">
            <v>NC</v>
          </cell>
          <cell r="AR93" t="str">
            <v>NC</v>
          </cell>
          <cell r="AT93" t="str">
            <v>no</v>
          </cell>
          <cell r="AU93" t="str">
            <v>NC</v>
          </cell>
          <cell r="AV93" t="str">
            <v>NC</v>
          </cell>
          <cell r="AW93" t="str">
            <v>NC</v>
          </cell>
          <cell r="AX93" t="str">
            <v>NC</v>
          </cell>
          <cell r="AY93" t="str">
            <v>NC</v>
          </cell>
          <cell r="AZ93" t="e">
            <v>#NAME?</v>
          </cell>
          <cell r="BA93" t="e">
            <v>#NAME?</v>
          </cell>
          <cell r="BB93" t="e">
            <v>#REF!</v>
          </cell>
          <cell r="BC93" t="str">
            <v>NC</v>
          </cell>
          <cell r="BD93" t="str">
            <v>NC</v>
          </cell>
          <cell r="BE93" t="str">
            <v>NC</v>
          </cell>
        </row>
        <row r="94">
          <cell r="A94" t="str">
            <v>Dibenzofuran</v>
          </cell>
          <cell r="C94">
            <v>0.00248</v>
          </cell>
          <cell r="D94" t="str">
            <v>e</v>
          </cell>
          <cell r="E94">
            <v>0.10168</v>
          </cell>
          <cell r="F94" t="str">
            <v>k</v>
          </cell>
          <cell r="G94">
            <v>11000</v>
          </cell>
          <cell r="H94" t="str">
            <v>e</v>
          </cell>
          <cell r="I94">
            <v>0.0601</v>
          </cell>
          <cell r="J94" t="str">
            <v>P</v>
          </cell>
          <cell r="K94">
            <v>1E-05</v>
          </cell>
          <cell r="L94" t="str">
            <v>P</v>
          </cell>
          <cell r="M94">
            <v>66</v>
          </cell>
          <cell r="O94">
            <v>4.22</v>
          </cell>
          <cell r="P94" t="str">
            <v>e</v>
          </cell>
          <cell r="S94">
            <v>4.12</v>
          </cell>
          <cell r="T94" t="str">
            <v>e</v>
          </cell>
          <cell r="Z94">
            <v>0.1</v>
          </cell>
          <cell r="AA94" t="str">
            <v>D</v>
          </cell>
          <cell r="AD94">
            <v>0.09491525087946694</v>
          </cell>
          <cell r="AE94" t="str">
            <v>(C)D</v>
          </cell>
          <cell r="AF94">
            <v>168.19</v>
          </cell>
          <cell r="AH94">
            <v>0.5</v>
          </cell>
          <cell r="AI94" t="str">
            <v>(C)D</v>
          </cell>
          <cell r="AJ94">
            <v>0.9184453063588623</v>
          </cell>
          <cell r="AK94" t="str">
            <v>(C)D</v>
          </cell>
          <cell r="AL94">
            <v>2.2042687352612695</v>
          </cell>
          <cell r="AM94" t="str">
            <v>(C)D</v>
          </cell>
          <cell r="AN94">
            <v>1</v>
          </cell>
          <cell r="AO94" t="str">
            <v>D</v>
          </cell>
          <cell r="AP94">
            <v>0.710898796886058</v>
          </cell>
          <cell r="AQ94" t="str">
            <v>(C)D</v>
          </cell>
          <cell r="AR94">
            <v>0.7222222222222222</v>
          </cell>
          <cell r="AS94" t="str">
            <v>(C)D</v>
          </cell>
          <cell r="AT94" t="str">
            <v>yes</v>
          </cell>
          <cell r="AU94">
            <v>4.925008811237393E-06</v>
          </cell>
          <cell r="AV94" t="e">
            <v>#REF!</v>
          </cell>
          <cell r="AW94" t="e">
            <v>#REF!</v>
          </cell>
          <cell r="AX94" t="e">
            <v>#REF!</v>
          </cell>
          <cell r="AY94" t="e">
            <v>#REF!</v>
          </cell>
          <cell r="AZ94" t="e">
            <v>#NAME?</v>
          </cell>
          <cell r="BA94" t="e">
            <v>#NAME?</v>
          </cell>
          <cell r="BB94" t="e">
            <v>#REF!</v>
          </cell>
          <cell r="BC94" t="e">
            <v>#REF!</v>
          </cell>
          <cell r="BD94" t="e">
            <v>#REF!</v>
          </cell>
          <cell r="BE94" t="e">
            <v>#REF!</v>
          </cell>
        </row>
        <row r="95">
          <cell r="A95" t="str">
            <v>Diethyl phthalate</v>
          </cell>
          <cell r="C95">
            <v>4.5121951219512194E-07</v>
          </cell>
          <cell r="E95">
            <v>1.85E-05</v>
          </cell>
          <cell r="G95">
            <v>288</v>
          </cell>
          <cell r="I95">
            <v>0.0256</v>
          </cell>
          <cell r="K95">
            <v>6.35E-06</v>
          </cell>
          <cell r="M95">
            <v>1.728</v>
          </cell>
          <cell r="O95">
            <v>1080</v>
          </cell>
          <cell r="S95">
            <v>2.5</v>
          </cell>
          <cell r="Z95">
            <v>0.1</v>
          </cell>
          <cell r="AA95" t="str">
            <v>D</v>
          </cell>
          <cell r="AD95">
            <v>0.0039</v>
          </cell>
          <cell r="AE95" t="str">
            <v>D</v>
          </cell>
          <cell r="AF95">
            <v>222.24</v>
          </cell>
          <cell r="AH95">
            <v>0</v>
          </cell>
          <cell r="AI95" t="str">
            <v>D</v>
          </cell>
          <cell r="AJ95">
            <v>1.87</v>
          </cell>
          <cell r="AK95" t="str">
            <v>D</v>
          </cell>
          <cell r="AL95">
            <v>4.5</v>
          </cell>
          <cell r="AM95" t="str">
            <v>D</v>
          </cell>
          <cell r="AN95">
            <v>1</v>
          </cell>
          <cell r="AO95" t="str">
            <v>D</v>
          </cell>
          <cell r="AP95" t="str">
            <v>NC</v>
          </cell>
          <cell r="AR95" t="str">
            <v>NC</v>
          </cell>
          <cell r="AT95" t="str">
            <v>no</v>
          </cell>
          <cell r="AU95" t="str">
            <v>NC</v>
          </cell>
          <cell r="AV95" t="str">
            <v>NC</v>
          </cell>
          <cell r="AW95" t="str">
            <v>NC</v>
          </cell>
          <cell r="AX95" t="str">
            <v>NC</v>
          </cell>
          <cell r="AY95" t="str">
            <v>NC</v>
          </cell>
          <cell r="AZ95" t="e">
            <v>#NAME?</v>
          </cell>
          <cell r="BA95" t="e">
            <v>#NAME?</v>
          </cell>
          <cell r="BB95" t="e">
            <v>#REF!</v>
          </cell>
          <cell r="BC95" t="str">
            <v>NC</v>
          </cell>
          <cell r="BD95" t="str">
            <v>NC</v>
          </cell>
          <cell r="BE95" t="str">
            <v>NC</v>
          </cell>
        </row>
        <row r="96">
          <cell r="A96" t="str">
            <v>Dimethyl phthalate</v>
          </cell>
          <cell r="C96">
            <v>2E-07</v>
          </cell>
          <cell r="D96" t="str">
            <v>e</v>
          </cell>
          <cell r="E96">
            <v>8.2E-06</v>
          </cell>
          <cell r="F96" t="str">
            <v>k</v>
          </cell>
          <cell r="I96">
            <v>0.05671021502666945</v>
          </cell>
          <cell r="K96">
            <v>1E-05</v>
          </cell>
          <cell r="L96" t="str">
            <v>m</v>
          </cell>
          <cell r="M96">
            <v>0</v>
          </cell>
          <cell r="O96">
            <v>4000</v>
          </cell>
          <cell r="P96" t="str">
            <v>e</v>
          </cell>
          <cell r="Q96" t="str">
            <v>NA</v>
          </cell>
          <cell r="S96">
            <v>1.6</v>
          </cell>
          <cell r="T96" t="str">
            <v>e</v>
          </cell>
          <cell r="Z96">
            <v>0.1</v>
          </cell>
          <cell r="AA96" t="str">
            <v>D</v>
          </cell>
          <cell r="AD96">
            <v>0.0014</v>
          </cell>
          <cell r="AE96" t="str">
            <v>D</v>
          </cell>
          <cell r="AF96">
            <v>194.19</v>
          </cell>
          <cell r="AH96">
            <v>0</v>
          </cell>
          <cell r="AI96" t="str">
            <v>D</v>
          </cell>
          <cell r="AJ96">
            <v>1.3</v>
          </cell>
          <cell r="AK96" t="str">
            <v>D</v>
          </cell>
          <cell r="AL96">
            <v>3.13</v>
          </cell>
          <cell r="AM96" t="str">
            <v>D</v>
          </cell>
          <cell r="AN96">
            <v>1</v>
          </cell>
          <cell r="AO96" t="str">
            <v>D</v>
          </cell>
          <cell r="AP96" t="str">
            <v>NC</v>
          </cell>
          <cell r="AR96" t="str">
            <v>NC</v>
          </cell>
          <cell r="AT96" t="str">
            <v>no</v>
          </cell>
          <cell r="AU96" t="str">
            <v>NC</v>
          </cell>
          <cell r="AV96" t="str">
            <v>NC</v>
          </cell>
          <cell r="AW96" t="str">
            <v>NC</v>
          </cell>
          <cell r="AX96" t="str">
            <v>NC</v>
          </cell>
          <cell r="AY96" t="str">
            <v>NC</v>
          </cell>
          <cell r="AZ96" t="e">
            <v>#NAME?</v>
          </cell>
          <cell r="BA96" t="e">
            <v>#NAME?</v>
          </cell>
          <cell r="BB96" t="e">
            <v>#REF!</v>
          </cell>
          <cell r="BC96" t="str">
            <v>NC</v>
          </cell>
          <cell r="BD96" t="str">
            <v>NC</v>
          </cell>
          <cell r="BE96" t="str">
            <v>NC</v>
          </cell>
        </row>
        <row r="97">
          <cell r="A97" t="str">
            <v>Di-n-butyl phthalate</v>
          </cell>
          <cell r="C97">
            <v>9.390243902439025E-10</v>
          </cell>
          <cell r="E97">
            <v>3.85E-08</v>
          </cell>
          <cell r="G97">
            <v>33900</v>
          </cell>
          <cell r="I97">
            <v>0.0438</v>
          </cell>
          <cell r="K97">
            <v>7.86E-06</v>
          </cell>
          <cell r="M97">
            <v>203.4</v>
          </cell>
          <cell r="O97">
            <v>11.2</v>
          </cell>
          <cell r="S97">
            <v>4.61</v>
          </cell>
          <cell r="Z97">
            <v>0.1</v>
          </cell>
          <cell r="AA97" t="str">
            <v>D</v>
          </cell>
          <cell r="AD97">
            <v>0.024</v>
          </cell>
          <cell r="AE97" t="str">
            <v>D</v>
          </cell>
          <cell r="AF97">
            <v>278.35</v>
          </cell>
          <cell r="AH97">
            <v>0.2</v>
          </cell>
          <cell r="AI97" t="str">
            <v>D</v>
          </cell>
          <cell r="AJ97">
            <v>3.86</v>
          </cell>
          <cell r="AK97" t="str">
            <v>D</v>
          </cell>
          <cell r="AL97">
            <v>9.27</v>
          </cell>
          <cell r="AM97" t="str">
            <v>D</v>
          </cell>
          <cell r="AN97">
            <v>0.9</v>
          </cell>
          <cell r="AO97" t="str">
            <v>D</v>
          </cell>
          <cell r="AP97" t="str">
            <v>NC</v>
          </cell>
          <cell r="AR97" t="str">
            <v>NC</v>
          </cell>
          <cell r="AT97" t="str">
            <v>no</v>
          </cell>
          <cell r="AU97" t="str">
            <v>NC</v>
          </cell>
          <cell r="AV97" t="str">
            <v>NC</v>
          </cell>
          <cell r="AW97" t="str">
            <v>NC</v>
          </cell>
          <cell r="AX97" t="str">
            <v>NC</v>
          </cell>
          <cell r="AY97" t="str">
            <v>NC</v>
          </cell>
          <cell r="AZ97" t="e">
            <v>#NAME?</v>
          </cell>
          <cell r="BA97" t="e">
            <v>#NAME?</v>
          </cell>
          <cell r="BB97" t="e">
            <v>#REF!</v>
          </cell>
          <cell r="BC97" t="str">
            <v>NC</v>
          </cell>
          <cell r="BD97" t="str">
            <v>NC</v>
          </cell>
          <cell r="BE97" t="str">
            <v>NC</v>
          </cell>
        </row>
        <row r="98">
          <cell r="A98" t="str">
            <v>Di-n-octyl phthalate</v>
          </cell>
          <cell r="C98">
            <v>6.682926829268292E-05</v>
          </cell>
          <cell r="E98">
            <v>0.00274</v>
          </cell>
          <cell r="G98">
            <v>83200000</v>
          </cell>
          <cell r="I98">
            <v>0.0151</v>
          </cell>
          <cell r="K98">
            <v>3.58E-06</v>
          </cell>
          <cell r="M98">
            <v>499200</v>
          </cell>
          <cell r="O98">
            <v>0.02</v>
          </cell>
          <cell r="S98">
            <v>8.06</v>
          </cell>
          <cell r="Z98">
            <v>0.1</v>
          </cell>
          <cell r="AA98" t="str">
            <v>D</v>
          </cell>
          <cell r="AD98">
            <v>2.1501264413857037</v>
          </cell>
          <cell r="AE98" t="str">
            <v>(C)D</v>
          </cell>
          <cell r="AF98">
            <v>390.56</v>
          </cell>
          <cell r="AH98">
            <v>16.3</v>
          </cell>
          <cell r="AI98" t="str">
            <v>(C)D</v>
          </cell>
          <cell r="AJ98">
            <v>16.155682108379327</v>
          </cell>
          <cell r="AK98" t="str">
            <v>(C)D</v>
          </cell>
          <cell r="AL98">
            <v>74.21251086449021</v>
          </cell>
          <cell r="AM98" t="str">
            <v>(C)D</v>
          </cell>
          <cell r="AN98">
            <v>1</v>
          </cell>
          <cell r="AO98" t="str">
            <v>D</v>
          </cell>
          <cell r="AP98">
            <v>174.3113054256716</v>
          </cell>
          <cell r="AQ98" t="str">
            <v>(C)D</v>
          </cell>
          <cell r="AR98">
            <v>16.319267822736027</v>
          </cell>
          <cell r="AS98" t="str">
            <v>(C)D</v>
          </cell>
          <cell r="AT98" t="str">
            <v>no</v>
          </cell>
          <cell r="AU98" t="str">
            <v>NC</v>
          </cell>
          <cell r="AV98" t="str">
            <v>NC</v>
          </cell>
          <cell r="AW98" t="str">
            <v>NC</v>
          </cell>
          <cell r="AX98" t="str">
            <v>NC</v>
          </cell>
          <cell r="AY98" t="str">
            <v>NC</v>
          </cell>
          <cell r="AZ98" t="e">
            <v>#NAME?</v>
          </cell>
          <cell r="BA98" t="e">
            <v>#NAME?</v>
          </cell>
          <cell r="BB98" t="e">
            <v>#REF!</v>
          </cell>
          <cell r="BC98" t="str">
            <v>NC</v>
          </cell>
          <cell r="BD98" t="str">
            <v>NC</v>
          </cell>
          <cell r="BE98" t="str">
            <v>NC</v>
          </cell>
        </row>
        <row r="99">
          <cell r="A99" t="str">
            <v>Fluoranthene</v>
          </cell>
          <cell r="C99">
            <v>1.6097560975609757E-05</v>
          </cell>
          <cell r="E99">
            <v>0.00066</v>
          </cell>
          <cell r="G99">
            <v>49100</v>
          </cell>
          <cell r="I99">
            <v>0.0302</v>
          </cell>
          <cell r="K99">
            <v>6.35E-06</v>
          </cell>
          <cell r="M99">
            <v>294.6</v>
          </cell>
          <cell r="O99">
            <v>0.206</v>
          </cell>
          <cell r="Q99">
            <v>4583.529174381894</v>
          </cell>
          <cell r="S99">
            <v>5.12</v>
          </cell>
          <cell r="U99">
            <v>0.0002</v>
          </cell>
          <cell r="W99" t="str">
            <v>NA</v>
          </cell>
          <cell r="Y99" t="str">
            <v>no</v>
          </cell>
          <cell r="Z99">
            <v>0.13</v>
          </cell>
          <cell r="AA99" t="str">
            <v>D</v>
          </cell>
          <cell r="AD99">
            <v>0.22</v>
          </cell>
          <cell r="AE99" t="str">
            <v>D</v>
          </cell>
          <cell r="AF99">
            <v>202.3</v>
          </cell>
          <cell r="AH99">
            <v>1.2</v>
          </cell>
          <cell r="AI99" t="str">
            <v>D</v>
          </cell>
          <cell r="AJ99">
            <v>1.45</v>
          </cell>
          <cell r="AK99" t="str">
            <v>D</v>
          </cell>
          <cell r="AL99">
            <v>5.68</v>
          </cell>
          <cell r="AM99" t="str">
            <v>D</v>
          </cell>
          <cell r="AN99">
            <v>1</v>
          </cell>
          <cell r="AO99" t="str">
            <v>D</v>
          </cell>
          <cell r="AP99" t="str">
            <v>NC</v>
          </cell>
          <cell r="AR99" t="str">
            <v>NC</v>
          </cell>
          <cell r="AT99" t="str">
            <v>no</v>
          </cell>
          <cell r="AU99" t="str">
            <v>NC</v>
          </cell>
          <cell r="AV99" t="str">
            <v>NC</v>
          </cell>
          <cell r="AW99" t="str">
            <v>NC</v>
          </cell>
          <cell r="AX99" t="str">
            <v>NC</v>
          </cell>
          <cell r="AY99" t="str">
            <v>NC</v>
          </cell>
          <cell r="AZ99" t="e">
            <v>#NAME?</v>
          </cell>
          <cell r="BA99" t="e">
            <v>#NAME?</v>
          </cell>
          <cell r="BB99" t="e">
            <v>#REF!</v>
          </cell>
          <cell r="BC99" t="str">
            <v>NC</v>
          </cell>
          <cell r="BD99" t="str">
            <v>NC</v>
          </cell>
          <cell r="BE99" t="str">
            <v>NC</v>
          </cell>
        </row>
        <row r="100">
          <cell r="A100" t="str">
            <v>Fluorene</v>
          </cell>
          <cell r="C100">
            <v>6.365853658536585E-05</v>
          </cell>
          <cell r="E100">
            <v>0.00261</v>
          </cell>
          <cell r="G100">
            <v>7710</v>
          </cell>
          <cell r="I100">
            <v>0.00363</v>
          </cell>
          <cell r="K100">
            <v>7.88E-06</v>
          </cell>
          <cell r="M100">
            <v>46.26</v>
          </cell>
          <cell r="O100">
            <v>1.98</v>
          </cell>
          <cell r="Q100">
            <v>932.3951375406347</v>
          </cell>
          <cell r="S100">
            <v>4.21</v>
          </cell>
          <cell r="U100">
            <v>0.0002</v>
          </cell>
          <cell r="W100" t="str">
            <v>NA</v>
          </cell>
          <cell r="Y100" t="str">
            <v>no</v>
          </cell>
          <cell r="Z100">
            <v>0.13</v>
          </cell>
          <cell r="AA100" t="str">
            <v>D</v>
          </cell>
          <cell r="AD100">
            <v>0.1116410725091206</v>
          </cell>
          <cell r="AE100" t="str">
            <v>(C)D</v>
          </cell>
          <cell r="AF100">
            <v>166.21</v>
          </cell>
          <cell r="AH100">
            <v>0.6</v>
          </cell>
          <cell r="AI100" t="str">
            <v>(C)D</v>
          </cell>
          <cell r="AJ100">
            <v>0.8952932271115938</v>
          </cell>
          <cell r="AK100" t="str">
            <v>(C)D</v>
          </cell>
          <cell r="AL100">
            <v>2.148703745067825</v>
          </cell>
          <cell r="AM100" t="str">
            <v>(C)D</v>
          </cell>
          <cell r="AN100">
            <v>1</v>
          </cell>
          <cell r="AO100" t="str">
            <v>D</v>
          </cell>
          <cell r="AP100">
            <v>0.8222399150743104</v>
          </cell>
          <cell r="AQ100" t="str">
            <v>(C)D</v>
          </cell>
          <cell r="AR100">
            <v>0.8083333333333332</v>
          </cell>
          <cell r="AS100" t="str">
            <v>(C)D</v>
          </cell>
          <cell r="AT100" t="str">
            <v>yes</v>
          </cell>
          <cell r="AU100">
            <v>1.1966777205655653E-08</v>
          </cell>
          <cell r="AV100" t="e">
            <v>#REF!</v>
          </cell>
          <cell r="AW100" t="e">
            <v>#REF!</v>
          </cell>
          <cell r="AX100" t="e">
            <v>#REF!</v>
          </cell>
          <cell r="AY100" t="e">
            <v>#REF!</v>
          </cell>
          <cell r="AZ100" t="e">
            <v>#NAME?</v>
          </cell>
          <cell r="BA100" t="e">
            <v>#NAME?</v>
          </cell>
          <cell r="BB100" t="e">
            <v>#REF!</v>
          </cell>
          <cell r="BC100" t="e">
            <v>#REF!</v>
          </cell>
          <cell r="BD100" t="e">
            <v>#REF!</v>
          </cell>
          <cell r="BE100" t="e">
            <v>#REF!</v>
          </cell>
        </row>
        <row r="101">
          <cell r="A101" t="str">
            <v>Hexachlorobenzene</v>
          </cell>
          <cell r="C101">
            <v>0.00132</v>
          </cell>
          <cell r="E101">
            <v>0.0541</v>
          </cell>
          <cell r="G101">
            <v>80000</v>
          </cell>
          <cell r="I101">
            <v>0.0542</v>
          </cell>
          <cell r="K101">
            <v>5.91E-06</v>
          </cell>
          <cell r="M101">
            <v>480</v>
          </cell>
          <cell r="O101">
            <v>6.2</v>
          </cell>
          <cell r="S101">
            <v>5.89</v>
          </cell>
          <cell r="Z101">
            <v>0.1</v>
          </cell>
          <cell r="AA101" t="str">
            <v>D</v>
          </cell>
          <cell r="AD101">
            <v>0.13</v>
          </cell>
          <cell r="AE101" t="str">
            <v>D</v>
          </cell>
          <cell r="AF101">
            <v>284.78</v>
          </cell>
          <cell r="AH101">
            <v>0.9</v>
          </cell>
          <cell r="AI101" t="str">
            <v>D</v>
          </cell>
          <cell r="AJ101">
            <v>4.22</v>
          </cell>
          <cell r="AK101" t="str">
            <v>D</v>
          </cell>
          <cell r="AL101">
            <v>16.21</v>
          </cell>
          <cell r="AM101" t="str">
            <v>D</v>
          </cell>
          <cell r="AN101">
            <v>0.9</v>
          </cell>
          <cell r="AO101" t="str">
            <v>D</v>
          </cell>
          <cell r="AP101" t="str">
            <v>NC</v>
          </cell>
          <cell r="AR101" t="str">
            <v>NC</v>
          </cell>
          <cell r="AT101" t="str">
            <v>no</v>
          </cell>
          <cell r="AU101" t="str">
            <v>NC</v>
          </cell>
          <cell r="AV101" t="str">
            <v>NC</v>
          </cell>
          <cell r="AW101" t="str">
            <v>NC</v>
          </cell>
          <cell r="AX101" t="str">
            <v>NC</v>
          </cell>
          <cell r="AY101" t="str">
            <v>NC</v>
          </cell>
          <cell r="BC101" t="str">
            <v>NC</v>
          </cell>
          <cell r="BD101" t="str">
            <v>NC</v>
          </cell>
          <cell r="BE101" t="str">
            <v>NC</v>
          </cell>
        </row>
        <row r="102">
          <cell r="A102" t="str">
            <v>Indeno(1,2,3-cd)pyrene</v>
          </cell>
          <cell r="C102">
            <v>1.6E-06</v>
          </cell>
          <cell r="E102">
            <v>6.56E-05</v>
          </cell>
          <cell r="G102">
            <v>7710</v>
          </cell>
          <cell r="I102">
            <v>0.019</v>
          </cell>
          <cell r="K102">
            <v>5.66E-06</v>
          </cell>
          <cell r="M102">
            <v>46.26</v>
          </cell>
          <cell r="O102">
            <v>2.2E-05</v>
          </cell>
          <cell r="Q102">
            <v>66680.67692136229</v>
          </cell>
          <cell r="S102">
            <v>6.65</v>
          </cell>
          <cell r="U102">
            <v>0.0002</v>
          </cell>
          <cell r="W102" t="str">
            <v>NA</v>
          </cell>
          <cell r="Y102" t="str">
            <v>no</v>
          </cell>
          <cell r="Z102">
            <v>0.13</v>
          </cell>
          <cell r="AA102" t="str">
            <v>D</v>
          </cell>
          <cell r="AD102">
            <v>1</v>
          </cell>
          <cell r="AE102" t="str">
            <v>D</v>
          </cell>
          <cell r="AF102">
            <v>276.34</v>
          </cell>
          <cell r="AH102">
            <v>6.7</v>
          </cell>
          <cell r="AI102" t="str">
            <v>D</v>
          </cell>
          <cell r="AJ102">
            <v>3.78</v>
          </cell>
          <cell r="AK102" t="str">
            <v>D</v>
          </cell>
          <cell r="AL102">
            <v>16.83</v>
          </cell>
          <cell r="AM102" t="str">
            <v>D</v>
          </cell>
          <cell r="AN102">
            <v>0.6</v>
          </cell>
          <cell r="AO102" t="str">
            <v>D</v>
          </cell>
          <cell r="AP102" t="str">
            <v>NC</v>
          </cell>
          <cell r="AR102" t="str">
            <v>NC</v>
          </cell>
          <cell r="AT102" t="str">
            <v>no</v>
          </cell>
          <cell r="AU102" t="str">
            <v>NC</v>
          </cell>
          <cell r="AV102" t="str">
            <v>NC</v>
          </cell>
          <cell r="AW102" t="str">
            <v>NC</v>
          </cell>
          <cell r="AX102" t="str">
            <v>NC</v>
          </cell>
          <cell r="AY102" t="str">
            <v>NC</v>
          </cell>
          <cell r="AZ102" t="e">
            <v>#NAME?</v>
          </cell>
          <cell r="BA102" t="e">
            <v>#NAME?</v>
          </cell>
          <cell r="BB102" t="e">
            <v>#REF!</v>
          </cell>
          <cell r="BC102" t="str">
            <v>NC</v>
          </cell>
          <cell r="BD102" t="str">
            <v>NC</v>
          </cell>
          <cell r="BE102" t="str">
            <v>NC</v>
          </cell>
        </row>
        <row r="103">
          <cell r="A103" t="str">
            <v>Naphthalene</v>
          </cell>
          <cell r="C103">
            <v>0.0004829268292682927</v>
          </cell>
          <cell r="E103">
            <v>0.0198</v>
          </cell>
          <cell r="G103">
            <v>2000</v>
          </cell>
          <cell r="I103">
            <v>0.059</v>
          </cell>
          <cell r="K103">
            <v>7.5E-06</v>
          </cell>
          <cell r="M103">
            <v>12</v>
          </cell>
          <cell r="O103">
            <v>31</v>
          </cell>
          <cell r="Q103">
            <v>210.66869257394148</v>
          </cell>
          <cell r="S103">
            <v>3.36</v>
          </cell>
          <cell r="Z103">
            <v>0.13</v>
          </cell>
          <cell r="AA103" t="str">
            <v>D</v>
          </cell>
          <cell r="AD103">
            <v>0.047</v>
          </cell>
          <cell r="AE103" t="str">
            <v>D</v>
          </cell>
          <cell r="AF103">
            <v>128.16</v>
          </cell>
          <cell r="AH103">
            <v>0.2</v>
          </cell>
          <cell r="AI103" t="str">
            <v>D</v>
          </cell>
          <cell r="AJ103">
            <v>0.56</v>
          </cell>
          <cell r="AK103" t="str">
            <v>D</v>
          </cell>
          <cell r="AL103">
            <v>1.34</v>
          </cell>
          <cell r="AM103" t="str">
            <v>D</v>
          </cell>
          <cell r="AN103">
            <v>1</v>
          </cell>
          <cell r="AO103" t="str">
            <v>D</v>
          </cell>
          <cell r="AP103" t="str">
            <v>NC</v>
          </cell>
          <cell r="AR103" t="str">
            <v>NC</v>
          </cell>
          <cell r="AT103" t="str">
            <v>yes</v>
          </cell>
          <cell r="AU103">
            <v>5.14599852151582E-06</v>
          </cell>
          <cell r="AV103" t="e">
            <v>#REF!</v>
          </cell>
          <cell r="AW103" t="e">
            <v>#REF!</v>
          </cell>
          <cell r="AX103" t="e">
            <v>#REF!</v>
          </cell>
          <cell r="AY103" t="e">
            <v>#REF!</v>
          </cell>
          <cell r="AZ103" t="e">
            <v>#NAME?</v>
          </cell>
          <cell r="BA103" t="e">
            <v>#NAME?</v>
          </cell>
          <cell r="BB103" t="e">
            <v>#REF!</v>
          </cell>
          <cell r="BC103" t="e">
            <v>#REF!</v>
          </cell>
          <cell r="BD103" t="e">
            <v>#REF!</v>
          </cell>
          <cell r="BE103" t="e">
            <v>#REF!</v>
          </cell>
        </row>
        <row r="104">
          <cell r="A104" t="str">
            <v>N-Nitrosodimethylamine</v>
          </cell>
          <cell r="C104" t="str">
            <v>NA</v>
          </cell>
          <cell r="E104" t="str">
            <v>NA</v>
          </cell>
          <cell r="G104" t="str">
            <v>NA</v>
          </cell>
          <cell r="I104" t="str">
            <v>NA</v>
          </cell>
          <cell r="K104" t="str">
            <v>NA</v>
          </cell>
          <cell r="M104" t="str">
            <v>NA</v>
          </cell>
          <cell r="O104" t="str">
            <v>NA</v>
          </cell>
          <cell r="S104">
            <v>-0.57</v>
          </cell>
          <cell r="Z104">
            <v>0.1</v>
          </cell>
          <cell r="AA104" t="str">
            <v>D</v>
          </cell>
          <cell r="AD104">
            <v>0.0002564200614930202</v>
          </cell>
          <cell r="AE104" t="str">
            <v>(C)D</v>
          </cell>
          <cell r="AF104">
            <v>74.08</v>
          </cell>
          <cell r="AH104">
            <v>0</v>
          </cell>
          <cell r="AI104" t="str">
            <v>(C)D</v>
          </cell>
          <cell r="AJ104">
            <v>0.2729212169171571</v>
          </cell>
          <cell r="AK104" t="str">
            <v>(C)D</v>
          </cell>
          <cell r="AL104">
            <v>0.655010920601177</v>
          </cell>
          <cell r="AM104" t="str">
            <v>(C)D</v>
          </cell>
          <cell r="AN104">
            <v>1</v>
          </cell>
          <cell r="AO104" t="str">
            <v>D</v>
          </cell>
          <cell r="AP104">
            <v>0.3036093418259023</v>
          </cell>
          <cell r="AQ104" t="str">
            <v>(C)D</v>
          </cell>
          <cell r="AR104">
            <v>0.3333333333333333</v>
          </cell>
          <cell r="AS104" t="str">
            <v>(C)D</v>
          </cell>
          <cell r="AT104" t="str">
            <v>no</v>
          </cell>
          <cell r="AU104" t="str">
            <v>NC</v>
          </cell>
          <cell r="AV104" t="str">
            <v>NC</v>
          </cell>
          <cell r="AW104" t="str">
            <v>NC</v>
          </cell>
          <cell r="AX104" t="str">
            <v>NC</v>
          </cell>
          <cell r="AY104" t="str">
            <v>NC</v>
          </cell>
          <cell r="BC104" t="str">
            <v>NC</v>
          </cell>
          <cell r="BD104" t="str">
            <v>NC</v>
          </cell>
          <cell r="BE104" t="str">
            <v>NC</v>
          </cell>
        </row>
        <row r="105">
          <cell r="A105" t="str">
            <v>n-Nitroso-di-n-propylamine</v>
          </cell>
          <cell r="C105">
            <v>2.251219512195122E-06</v>
          </cell>
          <cell r="E105">
            <v>9.23E-05</v>
          </cell>
          <cell r="G105">
            <v>24</v>
          </cell>
          <cell r="I105">
            <v>0.0545</v>
          </cell>
          <cell r="K105">
            <v>8.17E-06</v>
          </cell>
          <cell r="M105">
            <v>0.14400000000000002</v>
          </cell>
          <cell r="O105">
            <v>9890</v>
          </cell>
          <cell r="S105">
            <v>1.4</v>
          </cell>
          <cell r="Z105">
            <v>0.1</v>
          </cell>
          <cell r="AA105" t="str">
            <v>D</v>
          </cell>
          <cell r="AD105">
            <v>0.0024818069704744</v>
          </cell>
          <cell r="AE105" t="str">
            <v>(C)D</v>
          </cell>
          <cell r="AF105">
            <v>130.22</v>
          </cell>
          <cell r="AH105">
            <v>0</v>
          </cell>
          <cell r="AI105" t="str">
            <v>(C)D</v>
          </cell>
          <cell r="AJ105">
            <v>0.5628871042335581</v>
          </cell>
          <cell r="AK105" t="str">
            <v>(C)D</v>
          </cell>
          <cell r="AL105">
            <v>1.3509290501605395</v>
          </cell>
          <cell r="AM105" t="str">
            <v>(C)D</v>
          </cell>
          <cell r="AN105">
            <v>1</v>
          </cell>
          <cell r="AO105" t="str">
            <v>D</v>
          </cell>
          <cell r="AP105">
            <v>0.3036093418259023</v>
          </cell>
          <cell r="AQ105" t="str">
            <v>(C)D</v>
          </cell>
          <cell r="AR105">
            <v>0.3333333333333333</v>
          </cell>
          <cell r="AS105" t="str">
            <v>(C)D</v>
          </cell>
          <cell r="AT105" t="str">
            <v>no</v>
          </cell>
          <cell r="AU105" t="str">
            <v>NC</v>
          </cell>
          <cell r="AV105" t="str">
            <v>NC</v>
          </cell>
          <cell r="AW105" t="str">
            <v>NC</v>
          </cell>
          <cell r="AX105" t="str">
            <v>NC</v>
          </cell>
          <cell r="AY105" t="str">
            <v>NC</v>
          </cell>
          <cell r="AZ105" t="e">
            <v>#NAME?</v>
          </cell>
          <cell r="BA105" t="e">
            <v>#NAME?</v>
          </cell>
          <cell r="BB105" t="e">
            <v>#REF!</v>
          </cell>
          <cell r="BC105" t="str">
            <v>NC</v>
          </cell>
          <cell r="BD105" t="str">
            <v>NC</v>
          </cell>
          <cell r="BE105" t="str">
            <v>NC</v>
          </cell>
        </row>
        <row r="106">
          <cell r="A106" t="str">
            <v>n-Nitrosodiphenylamine</v>
          </cell>
          <cell r="C106">
            <v>4.9999999999999996E-06</v>
          </cell>
          <cell r="E106">
            <v>0.000205</v>
          </cell>
          <cell r="G106">
            <v>1290</v>
          </cell>
          <cell r="I106">
            <v>0.0312</v>
          </cell>
          <cell r="K106">
            <v>6.35E-06</v>
          </cell>
          <cell r="M106">
            <v>7.74</v>
          </cell>
          <cell r="O106">
            <v>35.1</v>
          </cell>
          <cell r="S106">
            <v>3.16</v>
          </cell>
          <cell r="Z106">
            <v>0.1</v>
          </cell>
          <cell r="AA106" t="str">
            <v>D</v>
          </cell>
          <cell r="AD106">
            <v>0.026</v>
          </cell>
          <cell r="AE106" t="str">
            <v>D</v>
          </cell>
          <cell r="AF106">
            <v>198.23</v>
          </cell>
          <cell r="AH106">
            <v>0.1</v>
          </cell>
          <cell r="AI106" t="str">
            <v>D</v>
          </cell>
          <cell r="AJ106">
            <v>1.38</v>
          </cell>
          <cell r="AK106" t="str">
            <v>D</v>
          </cell>
          <cell r="AL106">
            <v>3.31</v>
          </cell>
          <cell r="AM106" t="str">
            <v>D</v>
          </cell>
          <cell r="AN106">
            <v>1</v>
          </cell>
          <cell r="AO106" t="str">
            <v>D</v>
          </cell>
          <cell r="AP106" t="str">
            <v>NC</v>
          </cell>
          <cell r="AR106" t="str">
            <v>NC</v>
          </cell>
          <cell r="AT106" t="str">
            <v>no</v>
          </cell>
          <cell r="AU106" t="str">
            <v>NC</v>
          </cell>
          <cell r="AV106" t="str">
            <v>NC</v>
          </cell>
          <cell r="AW106" t="str">
            <v>NC</v>
          </cell>
          <cell r="AX106" t="str">
            <v>NC</v>
          </cell>
          <cell r="AY106" t="str">
            <v>NC</v>
          </cell>
          <cell r="AZ106" t="e">
            <v>#NAME?</v>
          </cell>
          <cell r="BA106" t="e">
            <v>#NAME?</v>
          </cell>
          <cell r="BB106" t="e">
            <v>#REF!</v>
          </cell>
          <cell r="BC106" t="str">
            <v>NC</v>
          </cell>
          <cell r="BD106" t="str">
            <v>NC</v>
          </cell>
          <cell r="BE106" t="str">
            <v>NC</v>
          </cell>
        </row>
        <row r="107">
          <cell r="A107" t="str">
            <v>Pentachlorophenol</v>
          </cell>
          <cell r="C107">
            <v>2.4390243902439023E-08</v>
          </cell>
          <cell r="E107">
            <v>1E-06</v>
          </cell>
          <cell r="G107">
            <v>592</v>
          </cell>
          <cell r="I107">
            <v>0.056</v>
          </cell>
          <cell r="K107">
            <v>6.1E-06</v>
          </cell>
          <cell r="M107">
            <v>3.552</v>
          </cell>
          <cell r="O107">
            <v>1950</v>
          </cell>
          <cell r="S107">
            <v>5.09</v>
          </cell>
          <cell r="Z107">
            <v>0.25</v>
          </cell>
          <cell r="AA107" t="str">
            <v>D</v>
          </cell>
          <cell r="AD107">
            <v>0.39</v>
          </cell>
          <cell r="AE107" t="str">
            <v>D</v>
          </cell>
          <cell r="AF107">
            <v>266.34</v>
          </cell>
          <cell r="AH107">
            <v>2.5</v>
          </cell>
          <cell r="AI107" t="str">
            <v>D</v>
          </cell>
          <cell r="AJ107">
            <v>3.33</v>
          </cell>
          <cell r="AK107" t="str">
            <v>D</v>
          </cell>
          <cell r="AL107">
            <v>13.82</v>
          </cell>
          <cell r="AM107" t="str">
            <v>D</v>
          </cell>
          <cell r="AN107">
            <v>0.9</v>
          </cell>
          <cell r="AO107" t="str">
            <v>D</v>
          </cell>
          <cell r="AP107" t="str">
            <v>NC</v>
          </cell>
          <cell r="AR107" t="str">
            <v>NC</v>
          </cell>
          <cell r="AT107" t="str">
            <v>no</v>
          </cell>
          <cell r="AU107" t="str">
            <v>NC</v>
          </cell>
          <cell r="AV107" t="str">
            <v>NC</v>
          </cell>
          <cell r="AW107" t="str">
            <v>NC</v>
          </cell>
          <cell r="AX107" t="str">
            <v>NC</v>
          </cell>
          <cell r="AY107" t="str">
            <v>NC</v>
          </cell>
          <cell r="AZ107" t="e">
            <v>#NAME?</v>
          </cell>
          <cell r="BA107" t="e">
            <v>#NAME?</v>
          </cell>
          <cell r="BB107" t="e">
            <v>#REF!</v>
          </cell>
          <cell r="BC107" t="str">
            <v>NC</v>
          </cell>
          <cell r="BD107" t="str">
            <v>NC</v>
          </cell>
          <cell r="BE107" t="str">
            <v>NC</v>
          </cell>
        </row>
        <row r="108">
          <cell r="A108" t="str">
            <v>Phenanthrene</v>
          </cell>
          <cell r="C108">
            <v>0.000159</v>
          </cell>
          <cell r="D108" t="str">
            <v>S</v>
          </cell>
          <cell r="E108">
            <v>0.006519</v>
          </cell>
          <cell r="F108" t="str">
            <v>S</v>
          </cell>
          <cell r="G108">
            <v>14000</v>
          </cell>
          <cell r="H108" t="str">
            <v>S</v>
          </cell>
          <cell r="I108">
            <v>0.0548</v>
          </cell>
          <cell r="J108" t="str">
            <v>C</v>
          </cell>
          <cell r="K108">
            <v>1E-05</v>
          </cell>
          <cell r="L108" t="str">
            <v>m</v>
          </cell>
          <cell r="M108">
            <v>84</v>
          </cell>
          <cell r="O108">
            <v>1</v>
          </cell>
          <cell r="P108" t="str">
            <v>S</v>
          </cell>
          <cell r="Q108">
            <v>1444.1090844161238</v>
          </cell>
          <cell r="S108">
            <v>4.46</v>
          </cell>
          <cell r="T108" t="str">
            <v>S</v>
          </cell>
          <cell r="U108">
            <v>0.0002</v>
          </cell>
          <cell r="W108" t="str">
            <v>NA</v>
          </cell>
          <cell r="Y108" t="str">
            <v>no</v>
          </cell>
          <cell r="Z108">
            <v>0.13</v>
          </cell>
          <cell r="AA108" t="str">
            <v>D</v>
          </cell>
          <cell r="AD108">
            <v>0.14</v>
          </cell>
          <cell r="AE108" t="str">
            <v>D</v>
          </cell>
          <cell r="AF108">
            <v>178.22</v>
          </cell>
          <cell r="AH108">
            <v>0.7</v>
          </cell>
          <cell r="AI108" t="str">
            <v>D</v>
          </cell>
          <cell r="AJ108">
            <v>1.06</v>
          </cell>
          <cell r="AK108" t="str">
            <v>D</v>
          </cell>
          <cell r="AL108">
            <v>4.11</v>
          </cell>
          <cell r="AM108" t="str">
            <v>D</v>
          </cell>
          <cell r="AN108">
            <v>1</v>
          </cell>
          <cell r="AO108" t="str">
            <v>D</v>
          </cell>
          <cell r="AP108" t="str">
            <v>NC</v>
          </cell>
          <cell r="AR108" t="str">
            <v>NC</v>
          </cell>
          <cell r="AT108" t="str">
            <v>yes</v>
          </cell>
          <cell r="AU108">
            <v>2.2706255705337597E-07</v>
          </cell>
          <cell r="AV108" t="e">
            <v>#REF!</v>
          </cell>
          <cell r="AW108" t="e">
            <v>#REF!</v>
          </cell>
          <cell r="AX108" t="e">
            <v>#REF!</v>
          </cell>
          <cell r="AY108" t="e">
            <v>#REF!</v>
          </cell>
          <cell r="AZ108" t="e">
            <v>#NAME?</v>
          </cell>
          <cell r="BA108" t="e">
            <v>#NAME?</v>
          </cell>
          <cell r="BB108" t="e">
            <v>#REF!</v>
          </cell>
          <cell r="BC108" t="e">
            <v>#REF!</v>
          </cell>
          <cell r="BD108" t="e">
            <v>#REF!</v>
          </cell>
          <cell r="BE108" t="e">
            <v>#REF!</v>
          </cell>
        </row>
        <row r="109">
          <cell r="A109" t="str">
            <v>Phenol</v>
          </cell>
          <cell r="C109">
            <v>3.975609756097561E-07</v>
          </cell>
          <cell r="E109">
            <v>1.63E-05</v>
          </cell>
          <cell r="G109">
            <v>28.8</v>
          </cell>
          <cell r="I109">
            <v>0.082</v>
          </cell>
          <cell r="K109">
            <v>9.1E-06</v>
          </cell>
          <cell r="M109">
            <v>0.1728</v>
          </cell>
          <cell r="O109">
            <v>82800</v>
          </cell>
          <cell r="Q109">
            <v>7.8487410348873015</v>
          </cell>
          <cell r="S109">
            <v>1.48</v>
          </cell>
          <cell r="Z109">
            <v>0.1</v>
          </cell>
          <cell r="AA109" t="str">
            <v>D</v>
          </cell>
          <cell r="AD109">
            <v>0.0043</v>
          </cell>
          <cell r="AE109" t="str">
            <v>D</v>
          </cell>
          <cell r="AF109">
            <v>94</v>
          </cell>
          <cell r="AH109">
            <v>0</v>
          </cell>
          <cell r="AI109" t="str">
            <v>D</v>
          </cell>
          <cell r="AJ109">
            <v>0.36</v>
          </cell>
          <cell r="AK109" t="str">
            <v>D</v>
          </cell>
          <cell r="AL109">
            <v>0.86</v>
          </cell>
          <cell r="AM109" t="str">
            <v>D</v>
          </cell>
          <cell r="AN109">
            <v>1</v>
          </cell>
          <cell r="AO109" t="str">
            <v>D</v>
          </cell>
          <cell r="AP109" t="str">
            <v>NC</v>
          </cell>
          <cell r="AR109" t="str">
            <v>NC</v>
          </cell>
          <cell r="AT109" t="str">
            <v>no</v>
          </cell>
          <cell r="AU109" t="str">
            <v>NC</v>
          </cell>
          <cell r="AV109" t="str">
            <v>NC</v>
          </cell>
          <cell r="AW109" t="str">
            <v>NC</v>
          </cell>
          <cell r="AX109" t="str">
            <v>NC</v>
          </cell>
          <cell r="AY109" t="str">
            <v>NC</v>
          </cell>
          <cell r="AZ109" t="e">
            <v>#NAME?</v>
          </cell>
          <cell r="BA109" t="e">
            <v>#NAME?</v>
          </cell>
          <cell r="BB109" t="e">
            <v>#REF!</v>
          </cell>
          <cell r="BC109" t="str">
            <v>NC</v>
          </cell>
          <cell r="BD109" t="str">
            <v>NC</v>
          </cell>
          <cell r="BE109" t="str">
            <v>NC</v>
          </cell>
        </row>
        <row r="110">
          <cell r="A110" t="str">
            <v>Pyrene</v>
          </cell>
          <cell r="C110">
            <v>1.1E-05</v>
          </cell>
          <cell r="E110">
            <v>0.000451</v>
          </cell>
          <cell r="G110">
            <v>68000</v>
          </cell>
          <cell r="I110">
            <v>0.0272</v>
          </cell>
          <cell r="K110">
            <v>7.24E-06</v>
          </cell>
          <cell r="M110">
            <v>408</v>
          </cell>
          <cell r="O110">
            <v>0.135</v>
          </cell>
          <cell r="Q110">
            <v>4504.01678168088</v>
          </cell>
          <cell r="S110">
            <v>5.11</v>
          </cell>
          <cell r="U110">
            <v>0.0002</v>
          </cell>
          <cell r="W110" t="str">
            <v>NA</v>
          </cell>
          <cell r="Y110" t="str">
            <v>no</v>
          </cell>
          <cell r="Z110">
            <v>0.13</v>
          </cell>
          <cell r="AA110" t="str">
            <v>D</v>
          </cell>
          <cell r="AD110">
            <v>0.2752453558771255</v>
          </cell>
          <cell r="AE110" t="str">
            <v>(C)D</v>
          </cell>
          <cell r="AF110">
            <v>202.3</v>
          </cell>
          <cell r="AH110">
            <v>1.5</v>
          </cell>
          <cell r="AI110" t="str">
            <v>(C)D</v>
          </cell>
          <cell r="AJ110">
            <v>1.4258350916868836</v>
          </cell>
          <cell r="AK110" t="str">
            <v>(C)D</v>
          </cell>
          <cell r="AL110">
            <v>5.6579732296703895</v>
          </cell>
          <cell r="AM110" t="str">
            <v>(C)D</v>
          </cell>
          <cell r="AN110">
            <v>1</v>
          </cell>
          <cell r="AO110" t="str">
            <v>D</v>
          </cell>
          <cell r="AP110">
            <v>2.3475583864118894</v>
          </cell>
          <cell r="AQ110" t="str">
            <v>(C)D</v>
          </cell>
          <cell r="AR110">
            <v>1.6333333333333333</v>
          </cell>
          <cell r="AS110" t="str">
            <v>(C)D</v>
          </cell>
          <cell r="AT110" t="str">
            <v>no</v>
          </cell>
          <cell r="AU110" t="str">
            <v>NC</v>
          </cell>
          <cell r="AV110" t="str">
            <v>NC</v>
          </cell>
          <cell r="AW110" t="str">
            <v>NC</v>
          </cell>
          <cell r="AX110" t="str">
            <v>NC</v>
          </cell>
          <cell r="AY110" t="str">
            <v>NC</v>
          </cell>
          <cell r="AZ110" t="e">
            <v>#NAME?</v>
          </cell>
          <cell r="BA110" t="e">
            <v>#NAME?</v>
          </cell>
          <cell r="BB110" t="e">
            <v>#REF!</v>
          </cell>
          <cell r="BC110" t="str">
            <v>NC</v>
          </cell>
          <cell r="BD110" t="str">
            <v>NC</v>
          </cell>
          <cell r="BE110" t="str">
            <v>NC</v>
          </cell>
        </row>
        <row r="112">
          <cell r="A112" t="str">
            <v>TPH</v>
          </cell>
        </row>
        <row r="113">
          <cell r="A113" t="str">
            <v>Motor Oils</v>
          </cell>
          <cell r="C113">
            <v>1.63E-05</v>
          </cell>
          <cell r="E113">
            <v>0.0006683</v>
          </cell>
          <cell r="G113">
            <v>126000</v>
          </cell>
          <cell r="I113">
            <v>0.1</v>
          </cell>
          <cell r="K113">
            <v>1E-05</v>
          </cell>
          <cell r="M113">
            <v>756</v>
          </cell>
          <cell r="O113">
            <v>0.0066</v>
          </cell>
          <cell r="Q113">
            <v>38875.070412045665</v>
          </cell>
          <cell r="S113">
            <v>6.3416726166404365</v>
          </cell>
          <cell r="U113" t="str">
            <v>NA</v>
          </cell>
          <cell r="W113" t="str">
            <v>NA</v>
          </cell>
          <cell r="Y113" t="str">
            <v>no</v>
          </cell>
          <cell r="Z113">
            <v>0.01</v>
          </cell>
          <cell r="AA113" t="str">
            <v>D</v>
          </cell>
          <cell r="AD113" t="str">
            <v>NA</v>
          </cell>
          <cell r="AF113" t="str">
            <v>NA</v>
          </cell>
          <cell r="AH113" t="str">
            <v>NA</v>
          </cell>
          <cell r="AJ113" t="str">
            <v>NA</v>
          </cell>
          <cell r="AL113" t="str">
            <v>NA</v>
          </cell>
          <cell r="AN113" t="str">
            <v>NA</v>
          </cell>
          <cell r="AP113" t="str">
            <v>NA</v>
          </cell>
          <cell r="AR113" t="str">
            <v>NA</v>
          </cell>
          <cell r="AT113" t="str">
            <v>no</v>
          </cell>
          <cell r="AU113" t="str">
            <v>NC</v>
          </cell>
          <cell r="AV113" t="str">
            <v>NC</v>
          </cell>
          <cell r="AW113" t="str">
            <v>NC</v>
          </cell>
          <cell r="AX113" t="str">
            <v>NC</v>
          </cell>
          <cell r="AY113" t="str">
            <v>NC</v>
          </cell>
          <cell r="AZ113" t="str">
            <v>NC</v>
          </cell>
          <cell r="BA113" t="str">
            <v>NC</v>
          </cell>
          <cell r="BB113" t="str">
            <v>NC</v>
          </cell>
          <cell r="BC113" t="str">
            <v>NC</v>
          </cell>
          <cell r="BD113" t="str">
            <v>NC</v>
          </cell>
          <cell r="BE113" t="str">
            <v>NC</v>
          </cell>
        </row>
        <row r="114">
          <cell r="A114" t="str">
            <v>Petroleum hydrocarbons</v>
          </cell>
          <cell r="C114" t="str">
            <v>NA</v>
          </cell>
          <cell r="E114" t="str">
            <v>NA</v>
          </cell>
          <cell r="G114" t="str">
            <v>NA</v>
          </cell>
          <cell r="I114">
            <v>0.1</v>
          </cell>
          <cell r="K114">
            <v>1E-05</v>
          </cell>
          <cell r="M114" t="str">
            <v>NA</v>
          </cell>
          <cell r="O114" t="str">
            <v>NA</v>
          </cell>
          <cell r="Q114" t="str">
            <v>NA</v>
          </cell>
          <cell r="S114" t="str">
            <v>NA</v>
          </cell>
          <cell r="Z114">
            <v>0.01</v>
          </cell>
          <cell r="AA114" t="str">
            <v>D</v>
          </cell>
          <cell r="AD114" t="str">
            <v>NA</v>
          </cell>
          <cell r="AF114" t="str">
            <v>NA</v>
          </cell>
          <cell r="AH114" t="str">
            <v>NA</v>
          </cell>
          <cell r="AJ114" t="str">
            <v>NA</v>
          </cell>
          <cell r="AL114" t="str">
            <v>NA</v>
          </cell>
          <cell r="AN114" t="str">
            <v>NA</v>
          </cell>
          <cell r="AP114" t="str">
            <v>NA</v>
          </cell>
          <cell r="AR114" t="str">
            <v>NA</v>
          </cell>
          <cell r="AT114" t="str">
            <v>no</v>
          </cell>
          <cell r="AU114" t="str">
            <v>NC</v>
          </cell>
          <cell r="AV114" t="str">
            <v>NC</v>
          </cell>
          <cell r="AW114" t="str">
            <v>NC</v>
          </cell>
          <cell r="AX114" t="str">
            <v>NC</v>
          </cell>
          <cell r="AY114" t="str">
            <v>NC</v>
          </cell>
          <cell r="AZ114" t="str">
            <v>NC</v>
          </cell>
          <cell r="BA114" t="str">
            <v>NC</v>
          </cell>
          <cell r="BB114" t="str">
            <v>NC</v>
          </cell>
          <cell r="BC114" t="str">
            <v>NC</v>
          </cell>
          <cell r="BD114" t="str">
            <v>NC</v>
          </cell>
          <cell r="BE114" t="str">
            <v>NC</v>
          </cell>
        </row>
        <row r="115">
          <cell r="A115" t="str">
            <v>PHC as diesel fuel</v>
          </cell>
          <cell r="C115">
            <v>0.00341</v>
          </cell>
          <cell r="E115">
            <v>0.13981</v>
          </cell>
          <cell r="G115">
            <v>2510</v>
          </cell>
          <cell r="I115">
            <v>0.1</v>
          </cell>
          <cell r="K115">
            <v>1E-05</v>
          </cell>
          <cell r="M115">
            <v>15.06</v>
          </cell>
          <cell r="O115">
            <v>25</v>
          </cell>
          <cell r="Q115">
            <v>906.7411048991004</v>
          </cell>
          <cell r="S115">
            <v>4.194056978761255</v>
          </cell>
          <cell r="U115" t="str">
            <v>NA</v>
          </cell>
          <cell r="W115" t="str">
            <v>NA</v>
          </cell>
          <cell r="Y115" t="str">
            <v>no</v>
          </cell>
          <cell r="Z115">
            <v>0.01</v>
          </cell>
          <cell r="AA115" t="str">
            <v>D</v>
          </cell>
          <cell r="AD115" t="str">
            <v>NA</v>
          </cell>
          <cell r="AF115" t="str">
            <v>NA</v>
          </cell>
          <cell r="AH115" t="str">
            <v>NA</v>
          </cell>
          <cell r="AJ115" t="str">
            <v>NA</v>
          </cell>
          <cell r="AL115" t="str">
            <v>NA</v>
          </cell>
          <cell r="AN115" t="str">
            <v>NA</v>
          </cell>
          <cell r="AP115" t="str">
            <v>NA</v>
          </cell>
          <cell r="AR115" t="str">
            <v>NA</v>
          </cell>
          <cell r="AT115" t="str">
            <v>no</v>
          </cell>
          <cell r="AU115" t="str">
            <v>NC</v>
          </cell>
          <cell r="AV115" t="str">
            <v>NC</v>
          </cell>
          <cell r="AW115" t="str">
            <v>NC</v>
          </cell>
          <cell r="AX115" t="str">
            <v>NC</v>
          </cell>
          <cell r="AY115" t="str">
            <v>NC</v>
          </cell>
          <cell r="AZ115" t="str">
            <v>NC</v>
          </cell>
          <cell r="BA115" t="str">
            <v>NC</v>
          </cell>
          <cell r="BB115" t="str">
            <v>NC</v>
          </cell>
          <cell r="BC115" t="str">
            <v>NC</v>
          </cell>
          <cell r="BD115" t="str">
            <v>NC</v>
          </cell>
          <cell r="BE115" t="str">
            <v>NC</v>
          </cell>
        </row>
        <row r="116">
          <cell r="A116" t="str">
            <v>PHC as gasoline</v>
          </cell>
          <cell r="C116">
            <v>0.0117</v>
          </cell>
          <cell r="E116">
            <v>0.4797</v>
          </cell>
          <cell r="G116">
            <v>1580</v>
          </cell>
          <cell r="I116">
            <v>0.1</v>
          </cell>
          <cell r="K116">
            <v>1E-05</v>
          </cell>
          <cell r="M116">
            <v>9.48</v>
          </cell>
          <cell r="O116">
            <v>65</v>
          </cell>
          <cell r="Q116">
            <v>581.5193830333689</v>
          </cell>
          <cell r="S116">
            <v>3.9402160461604026</v>
          </cell>
          <cell r="U116" t="str">
            <v>NA</v>
          </cell>
          <cell r="W116" t="str">
            <v>NA</v>
          </cell>
          <cell r="Y116" t="str">
            <v>no</v>
          </cell>
          <cell r="Z116">
            <v>0.01</v>
          </cell>
          <cell r="AA116" t="str">
            <v>D</v>
          </cell>
          <cell r="AD116" t="str">
            <v>NA</v>
          </cell>
          <cell r="AF116" t="str">
            <v>NA</v>
          </cell>
          <cell r="AH116" t="str">
            <v>NA</v>
          </cell>
          <cell r="AJ116" t="str">
            <v>NA</v>
          </cell>
          <cell r="AL116" t="str">
            <v>NA</v>
          </cell>
          <cell r="AN116" t="str">
            <v>NA</v>
          </cell>
          <cell r="AP116" t="str">
            <v>NA</v>
          </cell>
          <cell r="AR116" t="str">
            <v>NA</v>
          </cell>
          <cell r="AT116" t="str">
            <v>no</v>
          </cell>
          <cell r="AU116" t="str">
            <v>NC</v>
          </cell>
          <cell r="AV116" t="str">
            <v>NC</v>
          </cell>
          <cell r="AW116" t="str">
            <v>NC</v>
          </cell>
          <cell r="AX116" t="str">
            <v>NC</v>
          </cell>
          <cell r="AY116" t="str">
            <v>NC</v>
          </cell>
          <cell r="AZ116" t="str">
            <v>NC</v>
          </cell>
          <cell r="BA116" t="str">
            <v>NC</v>
          </cell>
          <cell r="BB116" t="str">
            <v>NC</v>
          </cell>
          <cell r="BC116" t="str">
            <v>NC</v>
          </cell>
          <cell r="BD116" t="str">
            <v>NC</v>
          </cell>
          <cell r="BE116" t="str">
            <v>NC</v>
          </cell>
        </row>
        <row r="117">
          <cell r="A117" t="str">
            <v>Oil &amp; Grease</v>
          </cell>
          <cell r="Z117">
            <v>0.01</v>
          </cell>
          <cell r="AD117" t="str">
            <v>NA</v>
          </cell>
          <cell r="AF117" t="str">
            <v>NA</v>
          </cell>
          <cell r="AH117" t="str">
            <v>NA</v>
          </cell>
          <cell r="AJ117" t="str">
            <v>NA</v>
          </cell>
          <cell r="AL117" t="str">
            <v>NA</v>
          </cell>
          <cell r="AN117" t="str">
            <v>NA</v>
          </cell>
          <cell r="AP117" t="str">
            <v>NA</v>
          </cell>
          <cell r="AR117" t="str">
            <v>NA</v>
          </cell>
          <cell r="AT117" t="str">
            <v>no</v>
          </cell>
        </row>
        <row r="118">
          <cell r="A118" t="str">
            <v>Explosive Compounds</v>
          </cell>
        </row>
        <row r="119">
          <cell r="A119" t="str">
            <v>1,3,5-Trinitrobenzene</v>
          </cell>
          <cell r="C119">
            <v>1.63E-05</v>
          </cell>
          <cell r="E119">
            <v>3.08E-09</v>
          </cell>
          <cell r="F119" t="str">
            <v>e</v>
          </cell>
          <cell r="G119">
            <v>178</v>
          </cell>
          <cell r="H119" t="str">
            <v>e</v>
          </cell>
          <cell r="I119">
            <v>0.06513521231845222</v>
          </cell>
          <cell r="J119" t="str">
            <v>i</v>
          </cell>
          <cell r="K119">
            <v>1E-05</v>
          </cell>
          <cell r="L119" t="str">
            <v>m</v>
          </cell>
          <cell r="M119">
            <v>1.068</v>
          </cell>
          <cell r="O119">
            <v>340</v>
          </cell>
          <cell r="P119" t="str">
            <v>e</v>
          </cell>
          <cell r="Q119">
            <v>23</v>
          </cell>
          <cell r="R119" t="str">
            <v>e</v>
          </cell>
          <cell r="S119">
            <v>1.1</v>
          </cell>
          <cell r="Z119">
            <v>0.1</v>
          </cell>
          <cell r="AA119" t="str">
            <v>D</v>
          </cell>
          <cell r="AD119">
            <v>0.0005402365956815885</v>
          </cell>
          <cell r="AE119" t="str">
            <v>(C)D</v>
          </cell>
          <cell r="AF119">
            <v>213.11</v>
          </cell>
          <cell r="AH119">
            <v>0</v>
          </cell>
          <cell r="AI119" t="str">
            <v>(C)D</v>
          </cell>
          <cell r="AJ119">
            <v>1.6390994292700545</v>
          </cell>
          <cell r="AK119" t="str">
            <v>(C)D</v>
          </cell>
          <cell r="AL119">
            <v>3.9338386302481307</v>
          </cell>
          <cell r="AM119" t="str">
            <v>(C)D</v>
          </cell>
          <cell r="AN119">
            <v>1</v>
          </cell>
          <cell r="AO119" t="str">
            <v>D</v>
          </cell>
          <cell r="AP119">
            <v>0.3036093418259023</v>
          </cell>
          <cell r="AQ119" t="str">
            <v>(C)D</v>
          </cell>
          <cell r="AR119">
            <v>0.3333333333333333</v>
          </cell>
          <cell r="AS119" t="str">
            <v>(C)D</v>
          </cell>
          <cell r="AT119" t="str">
            <v>no</v>
          </cell>
          <cell r="AU119" t="str">
            <v>NC</v>
          </cell>
          <cell r="AV119" t="str">
            <v>NC</v>
          </cell>
          <cell r="AW119" t="str">
            <v>NC</v>
          </cell>
          <cell r="AX119" t="str">
            <v>NC</v>
          </cell>
          <cell r="AY119" t="str">
            <v>NC</v>
          </cell>
          <cell r="AZ119" t="e">
            <v>#NAME?</v>
          </cell>
          <cell r="BA119" t="e">
            <v>#NAME?</v>
          </cell>
          <cell r="BB119" t="e">
            <v>#REF!</v>
          </cell>
          <cell r="BC119" t="str">
            <v>NC</v>
          </cell>
          <cell r="BD119" t="str">
            <v>NC</v>
          </cell>
          <cell r="BE119" t="str">
            <v>NC</v>
          </cell>
        </row>
        <row r="120">
          <cell r="A120" t="str">
            <v>2,4,6-Trinitrotoluene (TNT)</v>
          </cell>
          <cell r="C120">
            <v>4.57E-07</v>
          </cell>
          <cell r="D120" t="str">
            <v>e</v>
          </cell>
          <cell r="E120">
            <v>1.8737E-05</v>
          </cell>
          <cell r="F120" t="str">
            <v>k</v>
          </cell>
          <cell r="G120">
            <v>1600</v>
          </cell>
          <cell r="H120" t="str">
            <v>e</v>
          </cell>
          <cell r="I120" t="str">
            <v>NA</v>
          </cell>
          <cell r="K120" t="str">
            <v>NA</v>
          </cell>
          <cell r="M120">
            <v>9.6</v>
          </cell>
          <cell r="O120">
            <v>130</v>
          </cell>
          <cell r="P120" t="str">
            <v>e</v>
          </cell>
          <cell r="Q120">
            <v>40</v>
          </cell>
          <cell r="R120" t="str">
            <v>e</v>
          </cell>
          <cell r="S120">
            <v>1.6</v>
          </cell>
          <cell r="T120" t="str">
            <v>e</v>
          </cell>
          <cell r="Z120">
            <v>0.1</v>
          </cell>
          <cell r="AA120" t="str">
            <v>D</v>
          </cell>
          <cell r="AD120">
            <v>0.0009639888263507657</v>
          </cell>
          <cell r="AE120" t="str">
            <v>(C)D</v>
          </cell>
          <cell r="AF120">
            <v>227.13</v>
          </cell>
          <cell r="AH120">
            <v>0</v>
          </cell>
          <cell r="AI120" t="str">
            <v>(C)D</v>
          </cell>
          <cell r="AJ120">
            <v>1.963890634572234</v>
          </cell>
          <cell r="AK120" t="str">
            <v>(C)D</v>
          </cell>
          <cell r="AL120">
            <v>4.713337522973362</v>
          </cell>
          <cell r="AM120" t="str">
            <v>(C)D</v>
          </cell>
          <cell r="AN120">
            <v>1</v>
          </cell>
          <cell r="AO120" t="str">
            <v>D</v>
          </cell>
          <cell r="AP120">
            <v>0.3036093418259023</v>
          </cell>
          <cell r="AQ120" t="str">
            <v>(C)D</v>
          </cell>
          <cell r="AR120">
            <v>0.3333333333333333</v>
          </cell>
          <cell r="AS120" t="str">
            <v>(C)D</v>
          </cell>
          <cell r="AT120" t="str">
            <v>no</v>
          </cell>
          <cell r="AU120" t="str">
            <v>NC</v>
          </cell>
          <cell r="AV120" t="str">
            <v>NC</v>
          </cell>
          <cell r="AW120" t="str">
            <v>NC</v>
          </cell>
          <cell r="AX120" t="str">
            <v>NC</v>
          </cell>
          <cell r="AY120" t="str">
            <v>NC</v>
          </cell>
          <cell r="AZ120" t="e">
            <v>#NAME?</v>
          </cell>
          <cell r="BA120" t="e">
            <v>#NAME?</v>
          </cell>
          <cell r="BB120" t="e">
            <v>#REF!</v>
          </cell>
          <cell r="BC120" t="str">
            <v>NC</v>
          </cell>
          <cell r="BD120" t="str">
            <v>NC</v>
          </cell>
          <cell r="BE120" t="str">
            <v>NC</v>
          </cell>
        </row>
        <row r="121">
          <cell r="A121" t="str">
            <v>2,4-Dinitrotoluene</v>
          </cell>
          <cell r="C121">
            <v>9.268292682926829E-08</v>
          </cell>
          <cell r="E121">
            <v>3.8E-06</v>
          </cell>
          <cell r="G121">
            <v>95.5</v>
          </cell>
          <cell r="I121">
            <v>0.203</v>
          </cell>
          <cell r="K121">
            <v>7.06E-06</v>
          </cell>
          <cell r="M121">
            <v>0.5730000000000001</v>
          </cell>
          <cell r="O121">
            <v>270</v>
          </cell>
          <cell r="S121">
            <v>2.01</v>
          </cell>
          <cell r="Z121">
            <v>0.1</v>
          </cell>
          <cell r="AA121" t="str">
            <v>D</v>
          </cell>
          <cell r="AD121">
            <v>0.0031</v>
          </cell>
          <cell r="AE121" t="str">
            <v>D</v>
          </cell>
          <cell r="AF121">
            <v>182.1</v>
          </cell>
          <cell r="AH121">
            <v>0</v>
          </cell>
          <cell r="AI121" t="str">
            <v>D</v>
          </cell>
          <cell r="AJ121">
            <v>1.12</v>
          </cell>
          <cell r="AK121" t="str">
            <v>D</v>
          </cell>
          <cell r="AL121">
            <v>2.69</v>
          </cell>
          <cell r="AM121" t="str">
            <v>D</v>
          </cell>
          <cell r="AN121">
            <v>1</v>
          </cell>
          <cell r="AO121" t="str">
            <v>D</v>
          </cell>
          <cell r="AP121" t="str">
            <v>NC</v>
          </cell>
          <cell r="AR121" t="str">
            <v>NC</v>
          </cell>
          <cell r="AT121" t="str">
            <v>no</v>
          </cell>
          <cell r="AU121" t="str">
            <v>NC</v>
          </cell>
          <cell r="AV121" t="str">
            <v>NC</v>
          </cell>
          <cell r="AW121" t="str">
            <v>NC</v>
          </cell>
          <cell r="AX121" t="str">
            <v>NC</v>
          </cell>
          <cell r="AY121" t="str">
            <v>NC</v>
          </cell>
          <cell r="AZ121" t="e">
            <v>#NAME?</v>
          </cell>
          <cell r="BA121" t="e">
            <v>#NAME?</v>
          </cell>
          <cell r="BB121" t="e">
            <v>#REF!</v>
          </cell>
          <cell r="BC121" t="str">
            <v>NC</v>
          </cell>
          <cell r="BD121" t="str">
            <v>NC</v>
          </cell>
          <cell r="BE121" t="str">
            <v>NC</v>
          </cell>
        </row>
        <row r="122">
          <cell r="A122" t="str">
            <v>2-Amino-4,6-dinitrotoluene</v>
          </cell>
          <cell r="C122" t="str">
            <v>NA</v>
          </cell>
          <cell r="E122" t="str">
            <v>NA</v>
          </cell>
          <cell r="G122" t="str">
            <v>NA</v>
          </cell>
          <cell r="I122" t="str">
            <v>NA</v>
          </cell>
          <cell r="K122" t="str">
            <v>NA</v>
          </cell>
          <cell r="M122" t="str">
            <v>NA</v>
          </cell>
          <cell r="O122" t="str">
            <v>NA</v>
          </cell>
          <cell r="Q122" t="str">
            <v>NA</v>
          </cell>
          <cell r="S122" t="str">
            <v>NA</v>
          </cell>
          <cell r="Z122">
            <v>0.1</v>
          </cell>
          <cell r="AA122" t="str">
            <v>D</v>
          </cell>
          <cell r="AD122" t="str">
            <v>NA</v>
          </cell>
          <cell r="AF122" t="str">
            <v>NA</v>
          </cell>
          <cell r="AH122" t="str">
            <v>NA</v>
          </cell>
          <cell r="AJ122" t="str">
            <v>NA</v>
          </cell>
          <cell r="AL122" t="str">
            <v>NA</v>
          </cell>
          <cell r="AN122" t="str">
            <v>NA</v>
          </cell>
          <cell r="AP122" t="str">
            <v>NA</v>
          </cell>
          <cell r="AR122" t="str">
            <v>NA</v>
          </cell>
          <cell r="AT122" t="str">
            <v>no</v>
          </cell>
          <cell r="AU122" t="str">
            <v>NC</v>
          </cell>
          <cell r="AV122" t="str">
            <v>NC</v>
          </cell>
          <cell r="AW122" t="str">
            <v>NC</v>
          </cell>
          <cell r="AX122" t="str">
            <v>NC</v>
          </cell>
          <cell r="AY122" t="str">
            <v>NC</v>
          </cell>
          <cell r="AZ122" t="str">
            <v>NC</v>
          </cell>
          <cell r="BA122" t="str">
            <v>NC</v>
          </cell>
          <cell r="BB122" t="str">
            <v>NC</v>
          </cell>
          <cell r="BC122" t="str">
            <v>NC</v>
          </cell>
          <cell r="BD122" t="str">
            <v>NC</v>
          </cell>
          <cell r="BE122" t="str">
            <v>NC</v>
          </cell>
        </row>
        <row r="123">
          <cell r="A123" t="str">
            <v>4-Amino-2,6-dinitrotoluene</v>
          </cell>
          <cell r="C123" t="str">
            <v>NA</v>
          </cell>
          <cell r="E123" t="str">
            <v>NA</v>
          </cell>
          <cell r="G123" t="str">
            <v>NA</v>
          </cell>
          <cell r="I123" t="str">
            <v>NA</v>
          </cell>
          <cell r="K123" t="str">
            <v>NA</v>
          </cell>
          <cell r="M123" t="str">
            <v>NA</v>
          </cell>
          <cell r="O123" t="str">
            <v>NA</v>
          </cell>
          <cell r="Q123" t="str">
            <v>NA</v>
          </cell>
          <cell r="S123" t="str">
            <v>NA</v>
          </cell>
          <cell r="Z123">
            <v>0.1</v>
          </cell>
          <cell r="AA123" t="str">
            <v>D</v>
          </cell>
          <cell r="AD123" t="str">
            <v>NA</v>
          </cell>
          <cell r="AF123" t="str">
            <v>NA</v>
          </cell>
          <cell r="AH123" t="str">
            <v>NA</v>
          </cell>
          <cell r="AJ123" t="str">
            <v>NA</v>
          </cell>
          <cell r="AL123" t="str">
            <v>NA</v>
          </cell>
          <cell r="AN123" t="str">
            <v>NA</v>
          </cell>
          <cell r="AP123" t="str">
            <v>NA</v>
          </cell>
          <cell r="AR123" t="str">
            <v>NA</v>
          </cell>
          <cell r="AT123" t="str">
            <v>no</v>
          </cell>
          <cell r="AU123" t="str">
            <v>NC</v>
          </cell>
          <cell r="AV123" t="str">
            <v>NC</v>
          </cell>
          <cell r="AW123" t="str">
            <v>NC</v>
          </cell>
          <cell r="AX123" t="str">
            <v>NC</v>
          </cell>
          <cell r="AY123" t="str">
            <v>NC</v>
          </cell>
          <cell r="AZ123" t="str">
            <v>NC</v>
          </cell>
          <cell r="BA123" t="str">
            <v>NC</v>
          </cell>
          <cell r="BB123" t="str">
            <v>NC</v>
          </cell>
          <cell r="BC123" t="str">
            <v>NC</v>
          </cell>
          <cell r="BD123" t="str">
            <v>NC</v>
          </cell>
          <cell r="BE123" t="str">
            <v>NC</v>
          </cell>
        </row>
        <row r="124">
          <cell r="A124" t="str">
            <v>Cyclotetramethylenetetranitramine (HMX)</v>
          </cell>
          <cell r="C124">
            <v>6.3E-08</v>
          </cell>
          <cell r="D124" t="str">
            <v>r</v>
          </cell>
          <cell r="E124">
            <v>2.5829999999999997E-06</v>
          </cell>
          <cell r="F124" t="str">
            <v>r</v>
          </cell>
          <cell r="G124">
            <v>70</v>
          </cell>
          <cell r="H124" t="str">
            <v>r</v>
          </cell>
          <cell r="I124">
            <v>0.06091160172816341</v>
          </cell>
          <cell r="J124" t="str">
            <v>i</v>
          </cell>
          <cell r="K124">
            <v>1E-05</v>
          </cell>
          <cell r="L124" t="str">
            <v>m</v>
          </cell>
          <cell r="M124">
            <v>0.42</v>
          </cell>
          <cell r="O124">
            <v>59.8</v>
          </cell>
          <cell r="P124" t="str">
            <v>r</v>
          </cell>
          <cell r="Q124" t="str">
            <v>NA</v>
          </cell>
          <cell r="S124">
            <v>0.87</v>
          </cell>
          <cell r="T124" t="str">
            <v>r</v>
          </cell>
          <cell r="Z124">
            <v>0.1</v>
          </cell>
          <cell r="AA124" t="str">
            <v>D</v>
          </cell>
          <cell r="AD124">
            <v>0.00013046078878429994</v>
          </cell>
          <cell r="AE124" t="str">
            <v>(C)D</v>
          </cell>
          <cell r="AF124">
            <v>296.2</v>
          </cell>
          <cell r="AH124">
            <v>0</v>
          </cell>
          <cell r="AI124" t="str">
            <v>(C)D</v>
          </cell>
          <cell r="AJ124">
            <v>4.785301424881164</v>
          </cell>
          <cell r="AK124" t="str">
            <v>(C)D</v>
          </cell>
          <cell r="AL124">
            <v>11.484723419714792</v>
          </cell>
          <cell r="AM124" t="str">
            <v>(C)D</v>
          </cell>
          <cell r="AN124">
            <v>1</v>
          </cell>
          <cell r="AO124" t="str">
            <v>D</v>
          </cell>
          <cell r="AP124">
            <v>0.3036093418259023</v>
          </cell>
          <cell r="AQ124" t="str">
            <v>(C)D</v>
          </cell>
          <cell r="AR124">
            <v>0.3333333333333333</v>
          </cell>
          <cell r="AS124" t="str">
            <v>(C)D</v>
          </cell>
          <cell r="AT124" t="str">
            <v>no</v>
          </cell>
          <cell r="AU124" t="str">
            <v>NC</v>
          </cell>
          <cell r="AV124" t="str">
            <v>NC</v>
          </cell>
          <cell r="AW124" t="str">
            <v>NC</v>
          </cell>
          <cell r="AX124" t="str">
            <v>NC</v>
          </cell>
          <cell r="AY124" t="str">
            <v>NC</v>
          </cell>
          <cell r="AZ124" t="e">
            <v>#NAME?</v>
          </cell>
          <cell r="BA124" t="e">
            <v>#NAME?</v>
          </cell>
          <cell r="BB124" t="e">
            <v>#REF!</v>
          </cell>
          <cell r="BC124" t="str">
            <v>NC</v>
          </cell>
          <cell r="BD124" t="str">
            <v>NC</v>
          </cell>
          <cell r="BE124" t="str">
            <v>NC</v>
          </cell>
        </row>
        <row r="125">
          <cell r="A125" t="str">
            <v>Cyclotrimethylenetrinitramine (RDX)</v>
          </cell>
          <cell r="C125">
            <v>6.3E-08</v>
          </cell>
          <cell r="D125" t="str">
            <v>e</v>
          </cell>
          <cell r="E125">
            <v>2.5829999999999997E-06</v>
          </cell>
          <cell r="F125" t="str">
            <v>k</v>
          </cell>
          <cell r="G125">
            <v>70</v>
          </cell>
          <cell r="H125" t="str">
            <v>e</v>
          </cell>
          <cell r="I125">
            <v>0.07138410342065839</v>
          </cell>
          <cell r="J125" t="str">
            <v>i</v>
          </cell>
          <cell r="K125">
            <v>1E-05</v>
          </cell>
          <cell r="L125" t="str">
            <v>m</v>
          </cell>
          <cell r="M125">
            <v>0.42</v>
          </cell>
          <cell r="O125">
            <v>59.8</v>
          </cell>
          <cell r="P125" t="str">
            <v>e</v>
          </cell>
          <cell r="Q125" t="str">
            <v>NA</v>
          </cell>
          <cell r="S125">
            <v>0.87</v>
          </cell>
          <cell r="T125" t="str">
            <v>e</v>
          </cell>
          <cell r="Z125">
            <v>0.1</v>
          </cell>
          <cell r="AA125" t="str">
            <v>D</v>
          </cell>
          <cell r="AD125">
            <v>0.0003384885636728822</v>
          </cell>
          <cell r="AE125" t="str">
            <v>(C)D</v>
          </cell>
          <cell r="AF125">
            <v>222.26</v>
          </cell>
          <cell r="AH125">
            <v>0</v>
          </cell>
          <cell r="AI125" t="str">
            <v>(C)D</v>
          </cell>
          <cell r="AJ125">
            <v>1.844358319485067</v>
          </cell>
          <cell r="AK125" t="str">
            <v>(C)D</v>
          </cell>
          <cell r="AL125">
            <v>4.426459966764161</v>
          </cell>
          <cell r="AM125" t="str">
            <v>(C)D</v>
          </cell>
          <cell r="AN125">
            <v>1</v>
          </cell>
          <cell r="AO125" t="str">
            <v>D</v>
          </cell>
          <cell r="AP125">
            <v>0.3036093418259023</v>
          </cell>
          <cell r="AQ125" t="str">
            <v>(C)D</v>
          </cell>
          <cell r="AR125">
            <v>0.3333333333333333</v>
          </cell>
          <cell r="AS125" t="str">
            <v>(C)D</v>
          </cell>
          <cell r="AT125" t="str">
            <v>no</v>
          </cell>
          <cell r="AU125" t="str">
            <v>NC</v>
          </cell>
          <cell r="AV125" t="str">
            <v>NC</v>
          </cell>
          <cell r="AW125" t="str">
            <v>NC</v>
          </cell>
          <cell r="AX125" t="str">
            <v>NC</v>
          </cell>
          <cell r="AY125" t="str">
            <v>NC</v>
          </cell>
          <cell r="AZ125" t="e">
            <v>#NAME?</v>
          </cell>
          <cell r="BA125" t="e">
            <v>#NAME?</v>
          </cell>
          <cell r="BB125" t="e">
            <v>#REF!</v>
          </cell>
          <cell r="BC125" t="str">
            <v>NC</v>
          </cell>
          <cell r="BD125" t="str">
            <v>NC</v>
          </cell>
          <cell r="BE125" t="str">
            <v>NC</v>
          </cell>
        </row>
        <row r="126">
          <cell r="A126" t="str">
            <v>Tetryl</v>
          </cell>
          <cell r="C126">
            <v>1.1E-11</v>
          </cell>
          <cell r="D126" t="str">
            <v>e</v>
          </cell>
          <cell r="E126">
            <v>4.5100000000000005E-10</v>
          </cell>
          <cell r="F126" t="str">
            <v>k</v>
          </cell>
          <cell r="G126">
            <v>406</v>
          </cell>
          <cell r="H126" t="str">
            <v>e</v>
          </cell>
          <cell r="I126">
            <v>0.05676541449179632</v>
          </cell>
          <cell r="J126" t="str">
            <v>i</v>
          </cell>
          <cell r="K126">
            <v>1E-05</v>
          </cell>
          <cell r="L126" t="str">
            <v>m</v>
          </cell>
          <cell r="M126">
            <v>2.436</v>
          </cell>
          <cell r="O126">
            <v>75</v>
          </cell>
          <cell r="P126" t="str">
            <v>e</v>
          </cell>
          <cell r="Q126">
            <v>54</v>
          </cell>
          <cell r="R126" t="str">
            <v>e</v>
          </cell>
          <cell r="S126">
            <v>2.4</v>
          </cell>
          <cell r="T126" t="str">
            <v>s</v>
          </cell>
          <cell r="Z126">
            <v>0.1</v>
          </cell>
          <cell r="AA126" t="str">
            <v>D</v>
          </cell>
          <cell r="AD126">
            <v>0.0014995467157852627</v>
          </cell>
          <cell r="AE126" t="str">
            <v>(C)D</v>
          </cell>
          <cell r="AF126">
            <v>287.15</v>
          </cell>
          <cell r="AH126">
            <v>0</v>
          </cell>
          <cell r="AI126" t="str">
            <v>(C)D</v>
          </cell>
          <cell r="AJ126">
            <v>4.2582318017899885</v>
          </cell>
          <cell r="AK126" t="str">
            <v>(C)D</v>
          </cell>
          <cell r="AL126">
            <v>10.219756324295972</v>
          </cell>
          <cell r="AM126" t="str">
            <v>(C)D</v>
          </cell>
          <cell r="AN126">
            <v>1</v>
          </cell>
          <cell r="AO126" t="str">
            <v>D</v>
          </cell>
          <cell r="AP126">
            <v>0.3036093418259023</v>
          </cell>
          <cell r="AQ126" t="str">
            <v>(C)D</v>
          </cell>
          <cell r="AR126">
            <v>0.3333333333333333</v>
          </cell>
          <cell r="AS126" t="str">
            <v>(C)D</v>
          </cell>
          <cell r="AT126" t="str">
            <v>no</v>
          </cell>
          <cell r="AU126" t="str">
            <v>NC</v>
          </cell>
          <cell r="AV126" t="str">
            <v>NC</v>
          </cell>
          <cell r="AW126" t="str">
            <v>NC</v>
          </cell>
          <cell r="AX126" t="str">
            <v>NC</v>
          </cell>
          <cell r="AY126" t="str">
            <v>NC</v>
          </cell>
          <cell r="AZ126" t="e">
            <v>#NAME?</v>
          </cell>
          <cell r="BA126" t="e">
            <v>#NAME?</v>
          </cell>
          <cell r="BB126" t="e">
            <v>#REF!</v>
          </cell>
          <cell r="BC126" t="str">
            <v>NC</v>
          </cell>
          <cell r="BD126" t="str">
            <v>NC</v>
          </cell>
          <cell r="BE126" t="str">
            <v>NC</v>
          </cell>
        </row>
        <row r="128">
          <cell r="A128" t="str">
            <v>Pesticides and PCBs</v>
          </cell>
        </row>
        <row r="129">
          <cell r="A129" t="str">
            <v>Aldrin</v>
          </cell>
          <cell r="C129">
            <v>0.00016999999999999999</v>
          </cell>
          <cell r="E129">
            <v>0.00697</v>
          </cell>
          <cell r="G129">
            <v>2450000</v>
          </cell>
          <cell r="I129">
            <v>0.0132</v>
          </cell>
          <cell r="K129">
            <v>4.86E-06</v>
          </cell>
          <cell r="M129">
            <v>14700</v>
          </cell>
          <cell r="O129">
            <v>0.18</v>
          </cell>
          <cell r="S129">
            <v>6.5</v>
          </cell>
          <cell r="Z129">
            <v>0.1</v>
          </cell>
          <cell r="AA129" t="str">
            <v>D</v>
          </cell>
          <cell r="AD129">
            <v>0.0014</v>
          </cell>
          <cell r="AE129" t="str">
            <v>D</v>
          </cell>
          <cell r="AF129">
            <v>364.91</v>
          </cell>
          <cell r="AH129">
            <v>0</v>
          </cell>
          <cell r="AI129" t="str">
            <v>D</v>
          </cell>
          <cell r="AJ129">
            <v>11.89</v>
          </cell>
          <cell r="AK129" t="str">
            <v>D</v>
          </cell>
          <cell r="AL129">
            <v>28.54</v>
          </cell>
          <cell r="AM129" t="str">
            <v>D</v>
          </cell>
          <cell r="AN129">
            <v>1</v>
          </cell>
          <cell r="AO129" t="str">
            <v>D</v>
          </cell>
          <cell r="AP129" t="str">
            <v>NC</v>
          </cell>
          <cell r="AR129" t="str">
            <v>NC</v>
          </cell>
          <cell r="AT129" t="str">
            <v>no</v>
          </cell>
          <cell r="AU129" t="str">
            <v>NC</v>
          </cell>
          <cell r="AV129" t="str">
            <v>NC</v>
          </cell>
          <cell r="AW129" t="str">
            <v>NC</v>
          </cell>
          <cell r="AX129" t="str">
            <v>NC</v>
          </cell>
          <cell r="AY129" t="str">
            <v>NC</v>
          </cell>
          <cell r="AZ129" t="e">
            <v>#NAME?</v>
          </cell>
          <cell r="BA129" t="e">
            <v>#NAME?</v>
          </cell>
          <cell r="BB129" t="e">
            <v>#REF!</v>
          </cell>
          <cell r="BC129" t="str">
            <v>NC</v>
          </cell>
          <cell r="BD129" t="str">
            <v>NC</v>
          </cell>
          <cell r="BE129" t="str">
            <v>NC</v>
          </cell>
        </row>
        <row r="130">
          <cell r="A130" t="str">
            <v>alpha BHC (alpha Hexachlorocyclohexane)</v>
          </cell>
          <cell r="C130">
            <v>1.0609756097560976E-05</v>
          </cell>
          <cell r="E130">
            <v>0.000435</v>
          </cell>
          <cell r="G130">
            <v>1230</v>
          </cell>
          <cell r="I130">
            <v>0.0142</v>
          </cell>
          <cell r="K130">
            <v>7.34E-06</v>
          </cell>
          <cell r="M130">
            <v>7.38</v>
          </cell>
          <cell r="O130">
            <v>2</v>
          </cell>
          <cell r="S130">
            <v>3.8</v>
          </cell>
          <cell r="Z130">
            <v>0.1</v>
          </cell>
          <cell r="AA130" t="str">
            <v>D</v>
          </cell>
          <cell r="AD130">
            <v>0.012001623541517435</v>
          </cell>
          <cell r="AE130" t="str">
            <v>(C)D</v>
          </cell>
          <cell r="AF130">
            <v>290.85</v>
          </cell>
          <cell r="AH130">
            <v>0.1</v>
          </cell>
          <cell r="AI130" t="str">
            <v>(C)D</v>
          </cell>
          <cell r="AJ130">
            <v>4.466314479202563</v>
          </cell>
          <cell r="AK130" t="str">
            <v>(C)D</v>
          </cell>
          <cell r="AL130">
            <v>10.71915475008615</v>
          </cell>
          <cell r="AM130" t="str">
            <v>(C)D</v>
          </cell>
          <cell r="AN130">
            <v>1</v>
          </cell>
          <cell r="AO130" t="str">
            <v>D</v>
          </cell>
          <cell r="AP130">
            <v>0.3676703339123722</v>
          </cell>
          <cell r="AQ130" t="str">
            <v>(C)D</v>
          </cell>
          <cell r="AR130">
            <v>0.403030303030303</v>
          </cell>
          <cell r="AS130" t="str">
            <v>(C)D</v>
          </cell>
          <cell r="AT130" t="str">
            <v>no</v>
          </cell>
          <cell r="AU130" t="str">
            <v>NC</v>
          </cell>
          <cell r="AV130" t="str">
            <v>NC</v>
          </cell>
          <cell r="AW130" t="str">
            <v>NC</v>
          </cell>
          <cell r="AX130" t="str">
            <v>NC</v>
          </cell>
          <cell r="AY130" t="str">
            <v>NC</v>
          </cell>
          <cell r="AZ130" t="e">
            <v>#NAME?</v>
          </cell>
          <cell r="BA130" t="e">
            <v>#NAME?</v>
          </cell>
          <cell r="BB130" t="e">
            <v>#REF!</v>
          </cell>
          <cell r="BC130" t="str">
            <v>NC</v>
          </cell>
          <cell r="BD130" t="str">
            <v>NC</v>
          </cell>
          <cell r="BE130" t="str">
            <v>NC</v>
          </cell>
        </row>
        <row r="131">
          <cell r="A131" t="str">
            <v>alpha Endosulfan</v>
          </cell>
          <cell r="C131">
            <v>1.1195121951219512E-05</v>
          </cell>
          <cell r="E131">
            <v>0.000459</v>
          </cell>
          <cell r="G131">
            <v>2140</v>
          </cell>
          <cell r="I131">
            <v>0.0115</v>
          </cell>
          <cell r="K131">
            <v>4.55E-06</v>
          </cell>
          <cell r="M131">
            <v>12.84</v>
          </cell>
          <cell r="O131">
            <v>0.51</v>
          </cell>
          <cell r="S131">
            <v>4.1</v>
          </cell>
          <cell r="Z131">
            <v>0.1</v>
          </cell>
          <cell r="AA131" t="str">
            <v>D</v>
          </cell>
          <cell r="AD131">
            <v>0.0042383029845982426</v>
          </cell>
          <cell r="AE131" t="str">
            <v>(C)D</v>
          </cell>
          <cell r="AF131">
            <v>406.93</v>
          </cell>
          <cell r="AH131">
            <v>0</v>
          </cell>
          <cell r="AI131" t="str">
            <v>(C)D</v>
          </cell>
          <cell r="AJ131">
            <v>19.952499062291093</v>
          </cell>
          <cell r="AK131" t="str">
            <v>(C)D</v>
          </cell>
          <cell r="AL131">
            <v>47.88599774949862</v>
          </cell>
          <cell r="AM131" t="str">
            <v>(C)D</v>
          </cell>
          <cell r="AN131">
            <v>1</v>
          </cell>
          <cell r="AO131" t="str">
            <v>D</v>
          </cell>
          <cell r="AP131">
            <v>0.3036093418259023</v>
          </cell>
          <cell r="AQ131" t="str">
            <v>(C)D</v>
          </cell>
          <cell r="AR131">
            <v>0.3333333333333333</v>
          </cell>
          <cell r="AS131" t="str">
            <v>(C)D</v>
          </cell>
          <cell r="AT131" t="str">
            <v>no</v>
          </cell>
          <cell r="AU131" t="str">
            <v>NC</v>
          </cell>
          <cell r="AV131" t="str">
            <v>NC</v>
          </cell>
          <cell r="AW131" t="str">
            <v>NC</v>
          </cell>
          <cell r="AX131" t="str">
            <v>NC</v>
          </cell>
          <cell r="AY131" t="str">
            <v>NC</v>
          </cell>
          <cell r="AZ131" t="e">
            <v>#NAME?</v>
          </cell>
          <cell r="BA131" t="e">
            <v>#NAME?</v>
          </cell>
          <cell r="BB131" t="e">
            <v>#REF!</v>
          </cell>
          <cell r="BC131" t="str">
            <v>NC</v>
          </cell>
          <cell r="BD131" t="str">
            <v>NC</v>
          </cell>
          <cell r="BE131" t="str">
            <v>NC</v>
          </cell>
        </row>
        <row r="132">
          <cell r="A132" t="str">
            <v>alpha-Chlordane</v>
          </cell>
          <cell r="C132">
            <v>4.853658536585366E-05</v>
          </cell>
          <cell r="E132">
            <v>0.00199</v>
          </cell>
          <cell r="G132">
            <v>120000</v>
          </cell>
          <cell r="I132">
            <v>0.0118</v>
          </cell>
          <cell r="K132">
            <v>4.37E-06</v>
          </cell>
          <cell r="M132">
            <v>720</v>
          </cell>
          <cell r="O132">
            <v>0.056</v>
          </cell>
          <cell r="S132">
            <v>6.32</v>
          </cell>
          <cell r="Z132">
            <v>0.04</v>
          </cell>
          <cell r="AA132" t="str">
            <v>D</v>
          </cell>
          <cell r="AD132">
            <v>0.038</v>
          </cell>
          <cell r="AE132" t="str">
            <v>D</v>
          </cell>
          <cell r="AF132">
            <v>409.8</v>
          </cell>
          <cell r="AH132">
            <v>0.3</v>
          </cell>
          <cell r="AI132" t="str">
            <v>D</v>
          </cell>
          <cell r="AJ132">
            <v>21.21</v>
          </cell>
          <cell r="AK132" t="str">
            <v>D</v>
          </cell>
          <cell r="AL132">
            <v>50.91</v>
          </cell>
          <cell r="AM132" t="str">
            <v>D</v>
          </cell>
          <cell r="AN132">
            <v>0.7</v>
          </cell>
          <cell r="AO132" t="str">
            <v>D</v>
          </cell>
          <cell r="AP132" t="str">
            <v>NC</v>
          </cell>
          <cell r="AR132" t="str">
            <v>NC</v>
          </cell>
          <cell r="AT132" t="str">
            <v>no</v>
          </cell>
          <cell r="AU132" t="str">
            <v>NC</v>
          </cell>
          <cell r="AV132" t="str">
            <v>NC</v>
          </cell>
          <cell r="AW132" t="str">
            <v>NC</v>
          </cell>
          <cell r="AX132" t="str">
            <v>NC</v>
          </cell>
          <cell r="AY132" t="str">
            <v>NC</v>
          </cell>
          <cell r="AZ132" t="e">
            <v>#NAME?</v>
          </cell>
          <cell r="BA132" t="e">
            <v>#NAME?</v>
          </cell>
          <cell r="BB132" t="e">
            <v>#REF!</v>
          </cell>
          <cell r="BC132" t="str">
            <v>NC</v>
          </cell>
          <cell r="BD132" t="str">
            <v>NC</v>
          </cell>
          <cell r="BE132" t="str">
            <v>NC</v>
          </cell>
        </row>
        <row r="133">
          <cell r="A133" t="str">
            <v>beta BHC (beta Hexachlorocyclohexane)</v>
          </cell>
          <cell r="C133">
            <v>7.439024390243903E-07</v>
          </cell>
          <cell r="E133">
            <v>3.05E-05</v>
          </cell>
          <cell r="G133">
            <v>1260</v>
          </cell>
          <cell r="I133">
            <v>0.0142</v>
          </cell>
          <cell r="K133">
            <v>7.34E-06</v>
          </cell>
          <cell r="M133">
            <v>7.5600000000000005</v>
          </cell>
          <cell r="O133">
            <v>0.24</v>
          </cell>
          <cell r="S133">
            <v>3.81</v>
          </cell>
          <cell r="Z133">
            <v>0.1</v>
          </cell>
          <cell r="AA133" t="str">
            <v>D</v>
          </cell>
          <cell r="AD133">
            <v>0.012185405892759394</v>
          </cell>
          <cell r="AE133" t="str">
            <v>(C)D</v>
          </cell>
          <cell r="AF133">
            <v>290.85</v>
          </cell>
          <cell r="AH133">
            <v>0.1</v>
          </cell>
          <cell r="AI133" t="str">
            <v>(C)D</v>
          </cell>
          <cell r="AJ133">
            <v>4.466314479202563</v>
          </cell>
          <cell r="AK133" t="str">
            <v>(C)D</v>
          </cell>
          <cell r="AL133">
            <v>10.71915475008615</v>
          </cell>
          <cell r="AM133" t="str">
            <v>(C)D</v>
          </cell>
          <cell r="AN133">
            <v>1</v>
          </cell>
          <cell r="AO133" t="str">
            <v>D</v>
          </cell>
          <cell r="AP133">
            <v>0.3676703339123722</v>
          </cell>
          <cell r="AQ133" t="str">
            <v>(C)D</v>
          </cell>
          <cell r="AR133">
            <v>0.403030303030303</v>
          </cell>
          <cell r="AS133" t="str">
            <v>(C)D</v>
          </cell>
          <cell r="AT133" t="str">
            <v>no</v>
          </cell>
          <cell r="AU133" t="str">
            <v>NC</v>
          </cell>
          <cell r="AV133" t="str">
            <v>NC</v>
          </cell>
          <cell r="AW133" t="str">
            <v>NC</v>
          </cell>
          <cell r="AX133" t="str">
            <v>NC</v>
          </cell>
          <cell r="AY133" t="str">
            <v>NC</v>
          </cell>
          <cell r="AZ133" t="e">
            <v>#NAME?</v>
          </cell>
          <cell r="BA133" t="e">
            <v>#NAME?</v>
          </cell>
          <cell r="BB133" t="e">
            <v>#REF!</v>
          </cell>
          <cell r="BC133" t="str">
            <v>NC</v>
          </cell>
          <cell r="BD133" t="str">
            <v>NC</v>
          </cell>
          <cell r="BE133" t="str">
            <v>NC</v>
          </cell>
        </row>
        <row r="134">
          <cell r="A134" t="str">
            <v>beta Endosulfan</v>
          </cell>
          <cell r="C134">
            <v>1.1195121951219512E-05</v>
          </cell>
          <cell r="E134">
            <v>0.000459</v>
          </cell>
          <cell r="G134">
            <v>2140</v>
          </cell>
          <cell r="I134">
            <v>0.0115</v>
          </cell>
          <cell r="K134">
            <v>4.55E-06</v>
          </cell>
          <cell r="M134">
            <v>12.84</v>
          </cell>
          <cell r="O134">
            <v>0.51</v>
          </cell>
          <cell r="S134">
            <v>4.1</v>
          </cell>
          <cell r="Z134">
            <v>0.1</v>
          </cell>
          <cell r="AA134" t="str">
            <v>D</v>
          </cell>
          <cell r="AD134">
            <v>0.0042383029845982426</v>
          </cell>
          <cell r="AE134" t="str">
            <v>(C)D</v>
          </cell>
          <cell r="AF134">
            <v>406.93</v>
          </cell>
          <cell r="AH134">
            <v>0</v>
          </cell>
          <cell r="AI134" t="str">
            <v>(C)D</v>
          </cell>
          <cell r="AJ134">
            <v>19.952499062291093</v>
          </cell>
          <cell r="AK134" t="str">
            <v>(C)D</v>
          </cell>
          <cell r="AL134">
            <v>47.88599774949862</v>
          </cell>
          <cell r="AM134" t="str">
            <v>(C)D</v>
          </cell>
          <cell r="AN134">
            <v>1</v>
          </cell>
          <cell r="AO134" t="str">
            <v>D</v>
          </cell>
          <cell r="AP134">
            <v>0.3036093418259023</v>
          </cell>
          <cell r="AQ134" t="str">
            <v>(C)D</v>
          </cell>
          <cell r="AR134">
            <v>0.3333333333333333</v>
          </cell>
          <cell r="AS134" t="str">
            <v>(C)D</v>
          </cell>
          <cell r="AT134" t="str">
            <v>no</v>
          </cell>
          <cell r="AU134" t="str">
            <v>NC</v>
          </cell>
          <cell r="AV134" t="str">
            <v>NC</v>
          </cell>
          <cell r="AW134" t="str">
            <v>NC</v>
          </cell>
          <cell r="AX134" t="str">
            <v>NC</v>
          </cell>
          <cell r="AY134" t="str">
            <v>NC</v>
          </cell>
          <cell r="AZ134" t="e">
            <v>#NAME?</v>
          </cell>
          <cell r="BA134" t="e">
            <v>#NAME?</v>
          </cell>
          <cell r="BB134" t="e">
            <v>#REF!</v>
          </cell>
          <cell r="BC134" t="str">
            <v>NC</v>
          </cell>
          <cell r="BD134" t="str">
            <v>NC</v>
          </cell>
          <cell r="BE134" t="str">
            <v>NC</v>
          </cell>
        </row>
        <row r="135">
          <cell r="A135" t="str">
            <v>delta BHC (delta Hexachlorocyclohexane)</v>
          </cell>
          <cell r="C135">
            <v>4.3E-07</v>
          </cell>
          <cell r="D135" t="str">
            <v>e</v>
          </cell>
          <cell r="E135">
            <v>1.763E-05</v>
          </cell>
          <cell r="F135" t="str">
            <v>k</v>
          </cell>
          <cell r="G135">
            <v>12024.305450615511</v>
          </cell>
          <cell r="H135" t="str">
            <v>q</v>
          </cell>
          <cell r="I135">
            <v>0.038664284873367094</v>
          </cell>
          <cell r="J135" t="str">
            <v>i</v>
          </cell>
          <cell r="K135">
            <v>1E-05</v>
          </cell>
          <cell r="L135" t="str">
            <v>m</v>
          </cell>
          <cell r="M135">
            <v>72.14583270369307</v>
          </cell>
          <cell r="O135">
            <v>31.4</v>
          </cell>
          <cell r="P135" t="str">
            <v>e</v>
          </cell>
          <cell r="Q135">
            <v>800</v>
          </cell>
          <cell r="R135" t="str">
            <v>e</v>
          </cell>
          <cell r="S135">
            <v>4.14</v>
          </cell>
          <cell r="T135" t="str">
            <v>e</v>
          </cell>
          <cell r="Z135">
            <v>0.1</v>
          </cell>
          <cell r="AA135" t="str">
            <v>D</v>
          </cell>
          <cell r="AD135">
            <v>0.020120557037943142</v>
          </cell>
          <cell r="AE135" t="str">
            <v>(C)D</v>
          </cell>
          <cell r="AF135">
            <v>290.85</v>
          </cell>
          <cell r="AH135">
            <v>0.1</v>
          </cell>
          <cell r="AI135" t="str">
            <v>(C)D</v>
          </cell>
          <cell r="AJ135">
            <v>4.466314479202563</v>
          </cell>
          <cell r="AK135" t="str">
            <v>(C)D</v>
          </cell>
          <cell r="AL135">
            <v>10.71915475008615</v>
          </cell>
          <cell r="AM135" t="str">
            <v>(C)D</v>
          </cell>
          <cell r="AN135">
            <v>1</v>
          </cell>
          <cell r="AO135" t="str">
            <v>D</v>
          </cell>
          <cell r="AP135">
            <v>0.3676703339123722</v>
          </cell>
          <cell r="AQ135" t="str">
            <v>(C)D</v>
          </cell>
          <cell r="AR135">
            <v>0.403030303030303</v>
          </cell>
          <cell r="AS135" t="str">
            <v>(C)D</v>
          </cell>
          <cell r="AT135" t="str">
            <v>no</v>
          </cell>
          <cell r="AU135" t="str">
            <v>NC</v>
          </cell>
          <cell r="AV135" t="str">
            <v>NC</v>
          </cell>
          <cell r="AW135" t="str">
            <v>NC</v>
          </cell>
          <cell r="AX135" t="str">
            <v>NC</v>
          </cell>
          <cell r="AY135" t="str">
            <v>NC</v>
          </cell>
          <cell r="AZ135" t="e">
            <v>#NAME?</v>
          </cell>
          <cell r="BA135" t="e">
            <v>#NAME?</v>
          </cell>
          <cell r="BB135" t="e">
            <v>#REF!</v>
          </cell>
          <cell r="BC135" t="str">
            <v>NC</v>
          </cell>
          <cell r="BD135" t="str">
            <v>NC</v>
          </cell>
          <cell r="BE135" t="str">
            <v>NC</v>
          </cell>
        </row>
        <row r="136">
          <cell r="A136" t="str">
            <v>Dieldrin</v>
          </cell>
          <cell r="C136">
            <v>1.5097560975609755E-05</v>
          </cell>
          <cell r="E136">
            <v>0.000619</v>
          </cell>
          <cell r="G136">
            <v>21400</v>
          </cell>
          <cell r="I136">
            <v>0.0125</v>
          </cell>
          <cell r="K136">
            <v>4.74E-06</v>
          </cell>
          <cell r="M136">
            <v>128.4</v>
          </cell>
          <cell r="O136">
            <v>0.195</v>
          </cell>
          <cell r="S136">
            <v>5.37</v>
          </cell>
          <cell r="Z136">
            <v>0.1</v>
          </cell>
          <cell r="AA136" t="str">
            <v>D</v>
          </cell>
          <cell r="AD136">
            <v>0.012</v>
          </cell>
          <cell r="AE136" t="str">
            <v>D</v>
          </cell>
          <cell r="AF136">
            <v>380.91</v>
          </cell>
          <cell r="AH136">
            <v>0.1</v>
          </cell>
          <cell r="AI136" t="str">
            <v>D</v>
          </cell>
          <cell r="AJ136">
            <v>14.62</v>
          </cell>
          <cell r="AK136" t="str">
            <v>D</v>
          </cell>
          <cell r="AL136">
            <v>35.09</v>
          </cell>
          <cell r="AM136" t="str">
            <v>D</v>
          </cell>
          <cell r="AN136">
            <v>0.8</v>
          </cell>
          <cell r="AO136" t="str">
            <v>D</v>
          </cell>
          <cell r="AP136" t="str">
            <v>NC</v>
          </cell>
          <cell r="AR136" t="str">
            <v>NC</v>
          </cell>
          <cell r="AT136" t="str">
            <v>no</v>
          </cell>
          <cell r="AU136" t="str">
            <v>NC</v>
          </cell>
          <cell r="AV136" t="str">
            <v>NC</v>
          </cell>
          <cell r="AW136" t="str">
            <v>NC</v>
          </cell>
          <cell r="AX136" t="str">
            <v>NC</v>
          </cell>
          <cell r="AY136" t="str">
            <v>NC</v>
          </cell>
          <cell r="AZ136" t="e">
            <v>#NAME?</v>
          </cell>
          <cell r="BA136" t="e">
            <v>#NAME?</v>
          </cell>
          <cell r="BB136" t="e">
            <v>#REF!</v>
          </cell>
          <cell r="BC136" t="str">
            <v>NC</v>
          </cell>
          <cell r="BD136" t="str">
            <v>NC</v>
          </cell>
          <cell r="BE136" t="str">
            <v>NC</v>
          </cell>
        </row>
        <row r="137">
          <cell r="A137" t="str">
            <v>Endosulfan sulfate</v>
          </cell>
          <cell r="C137">
            <v>1.22E-11</v>
          </cell>
          <cell r="D137" t="str">
            <v>e</v>
          </cell>
          <cell r="E137">
            <v>5.002E-10</v>
          </cell>
          <cell r="F137" t="str">
            <v>k</v>
          </cell>
          <cell r="G137">
            <v>32000</v>
          </cell>
          <cell r="H137" t="str">
            <v>e</v>
          </cell>
          <cell r="I137">
            <v>0.044175269224322376</v>
          </cell>
          <cell r="J137" t="str">
            <v>i</v>
          </cell>
          <cell r="K137">
            <v>1E-05</v>
          </cell>
          <cell r="L137" t="str">
            <v>m</v>
          </cell>
          <cell r="M137">
            <v>192</v>
          </cell>
          <cell r="O137">
            <v>0.48</v>
          </cell>
          <cell r="P137" t="str">
            <v>e</v>
          </cell>
          <cell r="Q137">
            <v>130</v>
          </cell>
          <cell r="R137" t="str">
            <v>e</v>
          </cell>
          <cell r="S137">
            <v>3.66</v>
          </cell>
          <cell r="T137" t="str">
            <v>e</v>
          </cell>
          <cell r="Z137">
            <v>0.1</v>
          </cell>
          <cell r="AA137" t="str">
            <v>D</v>
          </cell>
          <cell r="AD137">
            <v>0.0017663631668395007</v>
          </cell>
          <cell r="AE137" t="str">
            <v>(C)D</v>
          </cell>
          <cell r="AF137">
            <v>422.95</v>
          </cell>
          <cell r="AH137">
            <v>0</v>
          </cell>
          <cell r="AI137" t="str">
            <v>(C)D</v>
          </cell>
          <cell r="AJ137">
            <v>24.530663726099718</v>
          </cell>
          <cell r="AK137" t="str">
            <v>(C)D</v>
          </cell>
          <cell r="AL137">
            <v>58.87359294263932</v>
          </cell>
          <cell r="AM137" t="str">
            <v>(C)D</v>
          </cell>
          <cell r="AN137">
            <v>1</v>
          </cell>
          <cell r="AO137" t="str">
            <v>D</v>
          </cell>
          <cell r="AP137">
            <v>0.3036093418259023</v>
          </cell>
          <cell r="AQ137" t="str">
            <v>(C)D</v>
          </cell>
          <cell r="AR137">
            <v>0.3333333333333333</v>
          </cell>
          <cell r="AS137" t="str">
            <v>(C)D</v>
          </cell>
          <cell r="AT137" t="str">
            <v>no</v>
          </cell>
          <cell r="AU137" t="str">
            <v>NC</v>
          </cell>
          <cell r="AV137" t="str">
            <v>NC</v>
          </cell>
          <cell r="AW137" t="str">
            <v>NC</v>
          </cell>
          <cell r="AX137" t="str">
            <v>NC</v>
          </cell>
          <cell r="AY137" t="str">
            <v>NC</v>
          </cell>
          <cell r="AZ137" t="e">
            <v>#NAME?</v>
          </cell>
          <cell r="BA137" t="e">
            <v>#NAME?</v>
          </cell>
          <cell r="BB137" t="e">
            <v>#REF!</v>
          </cell>
          <cell r="BC137" t="str">
            <v>NC</v>
          </cell>
          <cell r="BD137" t="str">
            <v>NC</v>
          </cell>
          <cell r="BE137" t="str">
            <v>NC</v>
          </cell>
        </row>
        <row r="138">
          <cell r="A138" t="str">
            <v>Endrin</v>
          </cell>
          <cell r="C138">
            <v>7.51219512195122E-06</v>
          </cell>
          <cell r="E138">
            <v>0.000308</v>
          </cell>
          <cell r="G138">
            <v>12300</v>
          </cell>
          <cell r="I138">
            <v>0.0125</v>
          </cell>
          <cell r="K138">
            <v>4.74E-06</v>
          </cell>
          <cell r="M138">
            <v>73.8</v>
          </cell>
          <cell r="O138">
            <v>0.25</v>
          </cell>
          <cell r="S138">
            <v>5.06</v>
          </cell>
          <cell r="Z138">
            <v>0.1</v>
          </cell>
          <cell r="AA138" t="str">
            <v>D</v>
          </cell>
          <cell r="AD138">
            <v>0.012</v>
          </cell>
          <cell r="AE138" t="str">
            <v>D</v>
          </cell>
          <cell r="AF138">
            <v>380.91</v>
          </cell>
          <cell r="AH138">
            <v>0.1</v>
          </cell>
          <cell r="AI138" t="str">
            <v>D</v>
          </cell>
          <cell r="AJ138">
            <v>14.62</v>
          </cell>
          <cell r="AK138" t="str">
            <v>D</v>
          </cell>
          <cell r="AL138">
            <v>35.09</v>
          </cell>
          <cell r="AM138" t="str">
            <v>D</v>
          </cell>
          <cell r="AN138">
            <v>0.8</v>
          </cell>
          <cell r="AO138" t="str">
            <v>D</v>
          </cell>
          <cell r="AP138" t="str">
            <v>NC</v>
          </cell>
          <cell r="AR138" t="str">
            <v>NC</v>
          </cell>
          <cell r="AT138" t="str">
            <v>no</v>
          </cell>
          <cell r="AU138" t="str">
            <v>NC</v>
          </cell>
          <cell r="AV138" t="str">
            <v>NC</v>
          </cell>
          <cell r="AW138" t="str">
            <v>NC</v>
          </cell>
          <cell r="AX138" t="str">
            <v>NC</v>
          </cell>
          <cell r="AY138" t="str">
            <v>NC</v>
          </cell>
          <cell r="AZ138" t="e">
            <v>#NAME?</v>
          </cell>
          <cell r="BA138" t="e">
            <v>#NAME?</v>
          </cell>
          <cell r="BB138" t="e">
            <v>#REF!</v>
          </cell>
          <cell r="BC138" t="str">
            <v>NC</v>
          </cell>
          <cell r="BD138" t="str">
            <v>NC</v>
          </cell>
          <cell r="BE138" t="str">
            <v>NC</v>
          </cell>
        </row>
        <row r="139">
          <cell r="A139" t="str">
            <v>Endrin aldehyde</v>
          </cell>
          <cell r="C139">
            <v>2.9E-09</v>
          </cell>
          <cell r="D139" t="str">
            <v>e</v>
          </cell>
          <cell r="E139">
            <v>1.189E-07</v>
          </cell>
          <cell r="F139" t="str">
            <v>k</v>
          </cell>
          <cell r="G139">
            <v>382296.21656591946</v>
          </cell>
          <cell r="H139" t="str">
            <v>q</v>
          </cell>
          <cell r="I139" t="str">
            <v>NA</v>
          </cell>
          <cell r="K139">
            <v>1E-05</v>
          </cell>
          <cell r="L139" t="str">
            <v>m</v>
          </cell>
          <cell r="M139">
            <v>2293.777299395517</v>
          </cell>
          <cell r="O139">
            <v>0.26</v>
          </cell>
          <cell r="P139" t="str">
            <v>e</v>
          </cell>
          <cell r="Q139">
            <v>2200</v>
          </cell>
          <cell r="R139" t="str">
            <v>e</v>
          </cell>
          <cell r="S139">
            <v>5.6</v>
          </cell>
          <cell r="T139" t="str">
            <v>e</v>
          </cell>
          <cell r="Z139">
            <v>0.1</v>
          </cell>
          <cell r="AA139" t="str">
            <v>D</v>
          </cell>
          <cell r="AD139">
            <v>0.05794500437621723</v>
          </cell>
          <cell r="AE139" t="str">
            <v>(C)D</v>
          </cell>
          <cell r="AF139">
            <v>380.89</v>
          </cell>
          <cell r="AH139">
            <v>0.4</v>
          </cell>
          <cell r="AI139" t="str">
            <v>(C)D</v>
          </cell>
          <cell r="AJ139">
            <v>14.261765756618665</v>
          </cell>
          <cell r="AK139" t="str">
            <v>(C)D</v>
          </cell>
          <cell r="AL139">
            <v>34.228237815884796</v>
          </cell>
          <cell r="AM139" t="str">
            <v>(C)D</v>
          </cell>
          <cell r="AN139">
            <v>1</v>
          </cell>
          <cell r="AO139" t="str">
            <v>D</v>
          </cell>
          <cell r="AP139">
            <v>0.6103124052168634</v>
          </cell>
          <cell r="AQ139" t="str">
            <v>(C)D</v>
          </cell>
          <cell r="AR139">
            <v>0.6380952380952383</v>
          </cell>
          <cell r="AS139" t="str">
            <v>(C)D</v>
          </cell>
          <cell r="AT139" t="str">
            <v>no</v>
          </cell>
          <cell r="AU139" t="str">
            <v>NC</v>
          </cell>
          <cell r="AV139" t="str">
            <v>NC</v>
          </cell>
          <cell r="AW139" t="str">
            <v>NC</v>
          </cell>
          <cell r="AX139" t="str">
            <v>NC</v>
          </cell>
          <cell r="AY139" t="str">
            <v>NC</v>
          </cell>
          <cell r="AZ139" t="e">
            <v>#NAME?</v>
          </cell>
          <cell r="BA139" t="e">
            <v>#NAME?</v>
          </cell>
          <cell r="BB139" t="e">
            <v>#REF!</v>
          </cell>
          <cell r="BC139" t="str">
            <v>NC</v>
          </cell>
          <cell r="BD139" t="str">
            <v>NC</v>
          </cell>
          <cell r="BE139" t="str">
            <v>NC</v>
          </cell>
        </row>
        <row r="140">
          <cell r="A140" t="str">
            <v>gamma BHC (Lindane)</v>
          </cell>
          <cell r="C140">
            <v>1.4E-05</v>
          </cell>
          <cell r="E140">
            <v>0.000574</v>
          </cell>
          <cell r="G140">
            <v>1070</v>
          </cell>
          <cell r="I140">
            <v>0.0142</v>
          </cell>
          <cell r="K140">
            <v>7.34E-06</v>
          </cell>
          <cell r="M140">
            <v>6.42</v>
          </cell>
          <cell r="O140">
            <v>6.8</v>
          </cell>
          <cell r="S140">
            <v>3.73</v>
          </cell>
          <cell r="Z140">
            <v>0.04</v>
          </cell>
          <cell r="AA140" t="str">
            <v>D</v>
          </cell>
          <cell r="AD140">
            <v>0.011</v>
          </cell>
          <cell r="AE140" t="str">
            <v>D</v>
          </cell>
          <cell r="AF140">
            <v>290.85</v>
          </cell>
          <cell r="AH140">
            <v>0.1</v>
          </cell>
          <cell r="AI140" t="str">
            <v>D</v>
          </cell>
          <cell r="AJ140">
            <v>4.57</v>
          </cell>
          <cell r="AK140" t="str">
            <v>D</v>
          </cell>
          <cell r="AL140">
            <v>10.97</v>
          </cell>
          <cell r="AM140" t="str">
            <v>D</v>
          </cell>
          <cell r="AN140">
            <v>0.9</v>
          </cell>
          <cell r="AO140" t="str">
            <v>D</v>
          </cell>
          <cell r="AP140" t="str">
            <v>NC</v>
          </cell>
          <cell r="AR140" t="str">
            <v>NC</v>
          </cell>
          <cell r="AT140" t="str">
            <v>no</v>
          </cell>
          <cell r="AU140" t="str">
            <v>NC</v>
          </cell>
          <cell r="AV140" t="str">
            <v>NC</v>
          </cell>
          <cell r="AW140" t="str">
            <v>NC</v>
          </cell>
          <cell r="AX140" t="str">
            <v>NC</v>
          </cell>
          <cell r="AY140" t="str">
            <v>NC</v>
          </cell>
          <cell r="AZ140" t="e">
            <v>#NAME?</v>
          </cell>
          <cell r="BA140" t="e">
            <v>#NAME?</v>
          </cell>
          <cell r="BB140" t="e">
            <v>#REF!</v>
          </cell>
          <cell r="BC140" t="str">
            <v>NC</v>
          </cell>
          <cell r="BD140" t="str">
            <v>NC</v>
          </cell>
          <cell r="BE140" t="str">
            <v>NC</v>
          </cell>
        </row>
        <row r="141">
          <cell r="A141" t="str">
            <v>gamma-Chlordane</v>
          </cell>
          <cell r="C141">
            <v>4.853658536585366E-05</v>
          </cell>
          <cell r="E141">
            <v>0.00199</v>
          </cell>
          <cell r="G141">
            <v>120000</v>
          </cell>
          <cell r="I141">
            <v>0.0118</v>
          </cell>
          <cell r="K141">
            <v>4.37E-06</v>
          </cell>
          <cell r="M141">
            <v>720</v>
          </cell>
          <cell r="O141">
            <v>0.056</v>
          </cell>
          <cell r="S141">
            <v>6.32</v>
          </cell>
          <cell r="Z141">
            <v>0.04</v>
          </cell>
          <cell r="AA141" t="str">
            <v>D</v>
          </cell>
          <cell r="AD141">
            <v>0.038</v>
          </cell>
          <cell r="AE141" t="str">
            <v>D</v>
          </cell>
          <cell r="AF141">
            <v>409.8</v>
          </cell>
          <cell r="AH141">
            <v>0.3</v>
          </cell>
          <cell r="AI141" t="str">
            <v>D</v>
          </cell>
          <cell r="AJ141">
            <v>21.21</v>
          </cell>
          <cell r="AK141" t="str">
            <v>D</v>
          </cell>
          <cell r="AL141">
            <v>50.91</v>
          </cell>
          <cell r="AM141" t="str">
            <v>D</v>
          </cell>
          <cell r="AN141">
            <v>0.7</v>
          </cell>
          <cell r="AO141" t="str">
            <v>D</v>
          </cell>
          <cell r="AP141" t="str">
            <v>NC</v>
          </cell>
          <cell r="AR141" t="str">
            <v>NC</v>
          </cell>
          <cell r="AT141" t="str">
            <v>no</v>
          </cell>
          <cell r="AU141" t="str">
            <v>NC</v>
          </cell>
          <cell r="AV141" t="str">
            <v>NC</v>
          </cell>
          <cell r="AW141" t="str">
            <v>NC</v>
          </cell>
          <cell r="AX141" t="str">
            <v>NC</v>
          </cell>
          <cell r="AY141" t="str">
            <v>NC</v>
          </cell>
          <cell r="AZ141" t="e">
            <v>#NAME?</v>
          </cell>
          <cell r="BA141" t="e">
            <v>#NAME?</v>
          </cell>
          <cell r="BB141" t="e">
            <v>#REF!</v>
          </cell>
          <cell r="BC141" t="str">
            <v>NC</v>
          </cell>
          <cell r="BD141" t="str">
            <v>NC</v>
          </cell>
          <cell r="BE141" t="str">
            <v>NC</v>
          </cell>
        </row>
        <row r="142">
          <cell r="A142" t="str">
            <v>Heptachlor</v>
          </cell>
          <cell r="C142">
            <v>0.0010902439024390244</v>
          </cell>
          <cell r="E142">
            <v>0.0447</v>
          </cell>
          <cell r="G142">
            <v>1410000</v>
          </cell>
          <cell r="I142">
            <v>0.0112</v>
          </cell>
          <cell r="K142">
            <v>5.69E-06</v>
          </cell>
          <cell r="M142">
            <v>8460</v>
          </cell>
          <cell r="O142">
            <v>0.18</v>
          </cell>
          <cell r="S142">
            <v>6.26</v>
          </cell>
          <cell r="Z142">
            <v>0.1</v>
          </cell>
          <cell r="AA142" t="str">
            <v>D</v>
          </cell>
          <cell r="AD142">
            <v>0.0086</v>
          </cell>
          <cell r="AE142" t="str">
            <v>D</v>
          </cell>
          <cell r="AF142">
            <v>373.35</v>
          </cell>
          <cell r="AH142">
            <v>0.1</v>
          </cell>
          <cell r="AI142" t="str">
            <v>D</v>
          </cell>
          <cell r="AJ142">
            <v>13.27</v>
          </cell>
          <cell r="AK142" t="str">
            <v>D</v>
          </cell>
          <cell r="AL142">
            <v>31.85</v>
          </cell>
          <cell r="AM142" t="str">
            <v>D</v>
          </cell>
          <cell r="AN142">
            <v>0.8</v>
          </cell>
          <cell r="AO142" t="str">
            <v>D</v>
          </cell>
          <cell r="AT142" t="str">
            <v>no</v>
          </cell>
          <cell r="AU142" t="str">
            <v>NC</v>
          </cell>
          <cell r="AV142" t="str">
            <v>NC</v>
          </cell>
          <cell r="AW142" t="str">
            <v>NC</v>
          </cell>
          <cell r="AX142" t="str">
            <v>NC</v>
          </cell>
          <cell r="AY142" t="str">
            <v>NC</v>
          </cell>
          <cell r="AZ142" t="e">
            <v>#NAME?</v>
          </cell>
          <cell r="BA142" t="e">
            <v>#NAME?</v>
          </cell>
          <cell r="BB142" t="e">
            <v>#REF!</v>
          </cell>
          <cell r="BC142" t="str">
            <v>NC</v>
          </cell>
          <cell r="BD142" t="str">
            <v>NC</v>
          </cell>
          <cell r="BE142" t="str">
            <v>NC</v>
          </cell>
        </row>
        <row r="143">
          <cell r="A143" t="str">
            <v>Heptachlor epoxide</v>
          </cell>
          <cell r="C143">
            <v>9.51219512195122E-06</v>
          </cell>
          <cell r="E143">
            <v>0.00039</v>
          </cell>
          <cell r="G143">
            <v>83200</v>
          </cell>
          <cell r="I143">
            <v>0.0132</v>
          </cell>
          <cell r="K143">
            <v>4.23E-06</v>
          </cell>
          <cell r="M143">
            <v>499.2</v>
          </cell>
          <cell r="O143">
            <v>0.2</v>
          </cell>
          <cell r="S143">
            <v>5</v>
          </cell>
          <cell r="Z143">
            <v>0.1</v>
          </cell>
          <cell r="AA143" t="str">
            <v>D</v>
          </cell>
          <cell r="AD143">
            <v>0.020862194977973533</v>
          </cell>
          <cell r="AE143" t="str">
            <v>(C)D</v>
          </cell>
          <cell r="AF143">
            <v>389.4</v>
          </cell>
          <cell r="AH143">
            <v>0.2</v>
          </cell>
          <cell r="AI143" t="str">
            <v>(C)D</v>
          </cell>
          <cell r="AJ143">
            <v>15.915830269453892</v>
          </cell>
          <cell r="AK143" t="str">
            <v>(C)D</v>
          </cell>
          <cell r="AL143">
            <v>38.197992646689336</v>
          </cell>
          <cell r="AM143" t="str">
            <v>(C)D</v>
          </cell>
          <cell r="AN143">
            <v>1</v>
          </cell>
          <cell r="AO143" t="str">
            <v>D</v>
          </cell>
          <cell r="AP143">
            <v>0.4394196744515214</v>
          </cell>
          <cell r="AQ143" t="str">
            <v>(C)D</v>
          </cell>
          <cell r="AR143">
            <v>0.47777777777777786</v>
          </cell>
          <cell r="AS143" t="str">
            <v>(C)D</v>
          </cell>
          <cell r="AT143" t="str">
            <v>no</v>
          </cell>
          <cell r="AU143" t="str">
            <v>NC</v>
          </cell>
          <cell r="AV143" t="str">
            <v>NC</v>
          </cell>
          <cell r="AW143" t="str">
            <v>NC</v>
          </cell>
          <cell r="AX143" t="str">
            <v>NC</v>
          </cell>
          <cell r="AY143" t="str">
            <v>NC</v>
          </cell>
          <cell r="AZ143" t="e">
            <v>#NAME?</v>
          </cell>
          <cell r="BA143" t="e">
            <v>#NAME?</v>
          </cell>
          <cell r="BB143" t="e">
            <v>#REF!</v>
          </cell>
          <cell r="BC143" t="str">
            <v>NC</v>
          </cell>
          <cell r="BD143" t="str">
            <v>NC</v>
          </cell>
          <cell r="BE143" t="str">
            <v>NC</v>
          </cell>
        </row>
        <row r="144">
          <cell r="A144" t="str">
            <v>Methoxychlor</v>
          </cell>
          <cell r="C144">
            <v>1.580487804878049E-05</v>
          </cell>
          <cell r="E144">
            <v>0.000648</v>
          </cell>
          <cell r="G144">
            <v>97700</v>
          </cell>
          <cell r="I144">
            <v>0.0156</v>
          </cell>
          <cell r="K144">
            <v>4.46E-06</v>
          </cell>
          <cell r="M144">
            <v>586.2</v>
          </cell>
          <cell r="O144">
            <v>0.045</v>
          </cell>
          <cell r="S144">
            <v>5.08</v>
          </cell>
          <cell r="Z144">
            <v>0.1</v>
          </cell>
          <cell r="AA144" t="str">
            <v>D</v>
          </cell>
          <cell r="AD144">
            <v>0.04141522260357369</v>
          </cell>
          <cell r="AE144" t="str">
            <v>(C)D</v>
          </cell>
          <cell r="AF144">
            <v>345.65</v>
          </cell>
          <cell r="AH144">
            <v>0.3</v>
          </cell>
          <cell r="AI144" t="str">
            <v>(C)D</v>
          </cell>
          <cell r="AJ144">
            <v>9.053766695591971</v>
          </cell>
          <cell r="AK144" t="str">
            <v>(C)D</v>
          </cell>
          <cell r="AL144">
            <v>21.72904006942073</v>
          </cell>
          <cell r="AM144" t="str">
            <v>(C)D</v>
          </cell>
          <cell r="AN144">
            <v>1</v>
          </cell>
          <cell r="AO144" t="str">
            <v>D</v>
          </cell>
          <cell r="AP144">
            <v>0.5200228646088519</v>
          </cell>
          <cell r="AQ144" t="str">
            <v>(C)D</v>
          </cell>
          <cell r="AR144">
            <v>0.5564102564102563</v>
          </cell>
          <cell r="AS144" t="str">
            <v>(C)D</v>
          </cell>
          <cell r="AT144" t="str">
            <v>no</v>
          </cell>
          <cell r="AU144" t="str">
            <v>NC</v>
          </cell>
          <cell r="AV144" t="str">
            <v>NC</v>
          </cell>
          <cell r="AW144" t="str">
            <v>NC</v>
          </cell>
          <cell r="AX144" t="str">
            <v>NC</v>
          </cell>
          <cell r="AY144" t="str">
            <v>NC</v>
          </cell>
          <cell r="AZ144" t="e">
            <v>#NAME?</v>
          </cell>
          <cell r="BA144" t="e">
            <v>#NAME?</v>
          </cell>
          <cell r="BB144" t="e">
            <v>#REF!</v>
          </cell>
          <cell r="BC144" t="str">
            <v>NC</v>
          </cell>
          <cell r="BD144" t="str">
            <v>NC</v>
          </cell>
          <cell r="BE144" t="str">
            <v>NC</v>
          </cell>
        </row>
        <row r="145">
          <cell r="A145" t="str">
            <v>p,p'-DDD</v>
          </cell>
          <cell r="C145">
            <v>4E-06</v>
          </cell>
          <cell r="E145">
            <v>0.000164</v>
          </cell>
          <cell r="G145">
            <v>1000000</v>
          </cell>
          <cell r="I145">
            <v>0.0169</v>
          </cell>
          <cell r="K145">
            <v>4.76E-06</v>
          </cell>
          <cell r="M145">
            <v>6000</v>
          </cell>
          <cell r="O145">
            <v>0.09</v>
          </cell>
          <cell r="S145">
            <v>6.1</v>
          </cell>
          <cell r="Z145">
            <v>0.1</v>
          </cell>
          <cell r="AA145" t="str">
            <v>D</v>
          </cell>
          <cell r="AD145">
            <v>0.18</v>
          </cell>
          <cell r="AE145" t="str">
            <v>D</v>
          </cell>
          <cell r="AF145">
            <v>320.04</v>
          </cell>
          <cell r="AH145">
            <v>1.2</v>
          </cell>
          <cell r="AI145" t="str">
            <v>D</v>
          </cell>
          <cell r="AJ145">
            <v>6.65</v>
          </cell>
          <cell r="AK145" t="str">
            <v>D</v>
          </cell>
          <cell r="AL145">
            <v>25.99</v>
          </cell>
          <cell r="AM145" t="str">
            <v>D</v>
          </cell>
          <cell r="AN145">
            <v>0.8</v>
          </cell>
          <cell r="AO145" t="str">
            <v>D</v>
          </cell>
          <cell r="AP145" t="str">
            <v>NC</v>
          </cell>
          <cell r="AR145" t="str">
            <v>NC</v>
          </cell>
          <cell r="AT145" t="str">
            <v>no</v>
          </cell>
          <cell r="AU145" t="str">
            <v>NC</v>
          </cell>
          <cell r="AV145" t="str">
            <v>NC</v>
          </cell>
          <cell r="AW145" t="str">
            <v>NC</v>
          </cell>
          <cell r="AX145" t="str">
            <v>NC</v>
          </cell>
          <cell r="AY145" t="str">
            <v>NC</v>
          </cell>
          <cell r="AZ145" t="e">
            <v>#NAME?</v>
          </cell>
          <cell r="BA145" t="e">
            <v>#NAME?</v>
          </cell>
          <cell r="BB145" t="e">
            <v>#REF!</v>
          </cell>
          <cell r="BC145" t="str">
            <v>NC</v>
          </cell>
          <cell r="BD145" t="str">
            <v>NC</v>
          </cell>
          <cell r="BE145" t="str">
            <v>NC</v>
          </cell>
        </row>
        <row r="146">
          <cell r="A146" t="str">
            <v>p,p'-DDE</v>
          </cell>
          <cell r="C146">
            <v>2.1E-05</v>
          </cell>
          <cell r="E146">
            <v>0.000861</v>
          </cell>
          <cell r="G146">
            <v>4.47E-06</v>
          </cell>
          <cell r="I146">
            <v>0.0144</v>
          </cell>
          <cell r="K146">
            <v>5.87E-06</v>
          </cell>
          <cell r="M146">
            <v>2.6820000000000005E-08</v>
          </cell>
          <cell r="O146">
            <v>0.12</v>
          </cell>
          <cell r="S146">
            <v>6.76</v>
          </cell>
          <cell r="Z146">
            <v>0.1</v>
          </cell>
          <cell r="AA146" t="str">
            <v>D</v>
          </cell>
          <cell r="AD146">
            <v>0.16</v>
          </cell>
          <cell r="AE146" t="str">
            <v>D</v>
          </cell>
          <cell r="AF146">
            <v>318.03</v>
          </cell>
          <cell r="AH146">
            <v>1.1</v>
          </cell>
          <cell r="AI146" t="str">
            <v>D</v>
          </cell>
          <cell r="AJ146">
            <v>6.48</v>
          </cell>
          <cell r="AK146" t="str">
            <v>D</v>
          </cell>
          <cell r="AL146">
            <v>25.08</v>
          </cell>
          <cell r="AM146" t="str">
            <v>D</v>
          </cell>
          <cell r="AN146">
            <v>0.8</v>
          </cell>
          <cell r="AO146" t="str">
            <v>D</v>
          </cell>
          <cell r="AP146" t="str">
            <v>NC</v>
          </cell>
          <cell r="AR146" t="str">
            <v>NC</v>
          </cell>
          <cell r="AT146" t="str">
            <v>no</v>
          </cell>
          <cell r="AU146" t="str">
            <v>NC</v>
          </cell>
          <cell r="AV146" t="str">
            <v>NC</v>
          </cell>
          <cell r="AW146" t="str">
            <v>NC</v>
          </cell>
          <cell r="AX146" t="str">
            <v>NC</v>
          </cell>
          <cell r="AY146" t="str">
            <v>NC</v>
          </cell>
          <cell r="AZ146" t="e">
            <v>#NAME?</v>
          </cell>
          <cell r="BA146" t="e">
            <v>#NAME?</v>
          </cell>
          <cell r="BB146" t="e">
            <v>#REF!</v>
          </cell>
          <cell r="BC146" t="str">
            <v>NC</v>
          </cell>
          <cell r="BD146" t="str">
            <v>NC</v>
          </cell>
          <cell r="BE146" t="str">
            <v>NC</v>
          </cell>
        </row>
        <row r="147">
          <cell r="A147" t="str">
            <v>p,p'-DDT</v>
          </cell>
          <cell r="C147">
            <v>8.097560975609756E-06</v>
          </cell>
          <cell r="E147">
            <v>0.000332</v>
          </cell>
          <cell r="G147">
            <v>2630000</v>
          </cell>
          <cell r="I147">
            <v>0.0137</v>
          </cell>
          <cell r="K147">
            <v>4.95E-06</v>
          </cell>
          <cell r="M147">
            <v>15780</v>
          </cell>
          <cell r="O147">
            <v>0.025</v>
          </cell>
          <cell r="S147">
            <v>6.53</v>
          </cell>
          <cell r="Z147">
            <v>0.03</v>
          </cell>
          <cell r="AA147" t="str">
            <v>D</v>
          </cell>
          <cell r="AD147">
            <v>0.27</v>
          </cell>
          <cell r="AE147" t="str">
            <v>D</v>
          </cell>
          <cell r="AF147">
            <v>354.59</v>
          </cell>
          <cell r="AH147">
            <v>1.9</v>
          </cell>
          <cell r="AI147" t="str">
            <v>D</v>
          </cell>
          <cell r="AJ147">
            <v>10.45</v>
          </cell>
          <cell r="AK147" t="str">
            <v>D</v>
          </cell>
          <cell r="AL147">
            <v>42.51</v>
          </cell>
          <cell r="AM147" t="str">
            <v>D</v>
          </cell>
          <cell r="AN147">
            <v>0.7</v>
          </cell>
          <cell r="AO147" t="str">
            <v>D</v>
          </cell>
          <cell r="AP147" t="str">
            <v>NC</v>
          </cell>
          <cell r="AR147" t="str">
            <v>NC</v>
          </cell>
          <cell r="AT147" t="str">
            <v>no</v>
          </cell>
          <cell r="AU147" t="str">
            <v>NC</v>
          </cell>
          <cell r="AV147" t="str">
            <v>NC</v>
          </cell>
          <cell r="AW147" t="str">
            <v>NC</v>
          </cell>
          <cell r="AX147" t="str">
            <v>NC</v>
          </cell>
          <cell r="AY147" t="str">
            <v>NC</v>
          </cell>
          <cell r="AZ147" t="e">
            <v>#NAME?</v>
          </cell>
          <cell r="BA147" t="e">
            <v>#NAME?</v>
          </cell>
          <cell r="BB147" t="e">
            <v>#REF!</v>
          </cell>
          <cell r="BC147" t="str">
            <v>NC</v>
          </cell>
          <cell r="BD147" t="str">
            <v>NC</v>
          </cell>
          <cell r="BE147" t="str">
            <v>NC</v>
          </cell>
        </row>
        <row r="148">
          <cell r="A148" t="str">
            <v>PCB-1260 (Aroclor 1260)</v>
          </cell>
          <cell r="C148">
            <v>0.00034</v>
          </cell>
          <cell r="D148" t="str">
            <v>e</v>
          </cell>
          <cell r="E148">
            <v>0.013940000000000001</v>
          </cell>
          <cell r="F148" t="str">
            <v>k</v>
          </cell>
          <cell r="G148">
            <v>309000</v>
          </cell>
          <cell r="I148" t="str">
            <v>NA</v>
          </cell>
          <cell r="K148">
            <v>1E-05</v>
          </cell>
          <cell r="L148" t="str">
            <v>m</v>
          </cell>
          <cell r="M148">
            <v>1854</v>
          </cell>
          <cell r="O148">
            <v>0.7</v>
          </cell>
          <cell r="S148">
            <v>6.8</v>
          </cell>
          <cell r="T148" t="str">
            <v>e</v>
          </cell>
          <cell r="Z148">
            <v>0.14</v>
          </cell>
          <cell r="AA148" t="str">
            <v>D</v>
          </cell>
          <cell r="AD148">
            <v>0.38377793348936806</v>
          </cell>
          <cell r="AE148" t="str">
            <v>(C)D</v>
          </cell>
          <cell r="AF148">
            <v>375.7</v>
          </cell>
          <cell r="AH148">
            <v>2.9</v>
          </cell>
          <cell r="AI148" t="str">
            <v>(C)D</v>
          </cell>
          <cell r="AJ148">
            <v>13.33857082282554</v>
          </cell>
          <cell r="AK148" t="str">
            <v>(C)D</v>
          </cell>
          <cell r="AL148">
            <v>56.15289657946086</v>
          </cell>
          <cell r="AM148" t="str">
            <v>(C)D</v>
          </cell>
          <cell r="AN148">
            <v>1</v>
          </cell>
          <cell r="AO148" t="str">
            <v>D</v>
          </cell>
          <cell r="AP148">
            <v>6.702428003701888</v>
          </cell>
          <cell r="AQ148" t="str">
            <v>(C)D</v>
          </cell>
          <cell r="AR148">
            <v>2.9854700854700855</v>
          </cell>
          <cell r="AS148" t="str">
            <v>(C)D</v>
          </cell>
          <cell r="AT148" t="str">
            <v>no</v>
          </cell>
          <cell r="AU148" t="str">
            <v>NC</v>
          </cell>
          <cell r="AV148" t="str">
            <v>NC</v>
          </cell>
          <cell r="AW148" t="str">
            <v>NC</v>
          </cell>
          <cell r="AX148" t="str">
            <v>NC</v>
          </cell>
          <cell r="AY148" t="str">
            <v>NC</v>
          </cell>
          <cell r="AZ148" t="e">
            <v>#NAME?</v>
          </cell>
          <cell r="BA148" t="e">
            <v>#NAME?</v>
          </cell>
          <cell r="BB148" t="e">
            <v>#REF!</v>
          </cell>
          <cell r="BC148" t="str">
            <v>NC</v>
          </cell>
          <cell r="BD148" t="str">
            <v>NC</v>
          </cell>
          <cell r="BE148" t="str">
            <v>NC</v>
          </cell>
        </row>
        <row r="149">
          <cell r="A149" t="str">
            <v>Monochlorobiphenyls (Total)</v>
          </cell>
          <cell r="C149" t="str">
            <v>NA</v>
          </cell>
          <cell r="E149" t="str">
            <v>NA</v>
          </cell>
          <cell r="G149" t="str">
            <v>NA</v>
          </cell>
          <cell r="I149" t="str">
            <v>NA</v>
          </cell>
          <cell r="K149" t="str">
            <v>NA</v>
          </cell>
          <cell r="M149" t="str">
            <v>NA</v>
          </cell>
          <cell r="O149" t="str">
            <v>NA</v>
          </cell>
          <cell r="S149">
            <v>4.466666666666666</v>
          </cell>
          <cell r="T149" t="str">
            <v>t</v>
          </cell>
          <cell r="Z149">
            <v>0.14</v>
          </cell>
          <cell r="AA149" t="str">
            <v>D</v>
          </cell>
          <cell r="AD149">
            <v>0.12339001016315902</v>
          </cell>
          <cell r="AE149" t="str">
            <v>(C)D</v>
          </cell>
          <cell r="AF149">
            <v>188.7</v>
          </cell>
          <cell r="AG149" t="str">
            <v>t</v>
          </cell>
          <cell r="AH149">
            <v>0.7</v>
          </cell>
          <cell r="AI149" t="str">
            <v>(C)D</v>
          </cell>
          <cell r="AJ149">
            <v>1.1964906222020941</v>
          </cell>
          <cell r="AK149" t="str">
            <v>(C)D</v>
          </cell>
          <cell r="AL149">
            <v>4.634455833568396</v>
          </cell>
          <cell r="AM149" t="str">
            <v>(C)D</v>
          </cell>
          <cell r="AN149">
            <v>1</v>
          </cell>
          <cell r="AO149" t="str">
            <v>D</v>
          </cell>
          <cell r="AP149">
            <v>0.944685899837642</v>
          </cell>
          <cell r="AQ149" t="str">
            <v>(C)D</v>
          </cell>
          <cell r="AR149">
            <v>0.896078431372549</v>
          </cell>
          <cell r="AS149" t="str">
            <v>(C)D</v>
          </cell>
          <cell r="AT149" t="str">
            <v>no</v>
          </cell>
          <cell r="AU149" t="str">
            <v>NC</v>
          </cell>
          <cell r="AV149" t="str">
            <v>NC</v>
          </cell>
          <cell r="AW149" t="str">
            <v>NC</v>
          </cell>
          <cell r="AX149" t="str">
            <v>NC</v>
          </cell>
          <cell r="AY149" t="str">
            <v>NC</v>
          </cell>
          <cell r="AZ149" t="e">
            <v>#NAME?</v>
          </cell>
          <cell r="BA149" t="e">
            <v>#NAME?</v>
          </cell>
          <cell r="BB149" t="e">
            <v>#REF!</v>
          </cell>
          <cell r="BC149" t="str">
            <v>NC</v>
          </cell>
          <cell r="BD149" t="str">
            <v>NC</v>
          </cell>
          <cell r="BE149" t="str">
            <v>NC</v>
          </cell>
        </row>
        <row r="150">
          <cell r="A150" t="str">
            <v>Dichlorobiphenyls (Total)</v>
          </cell>
          <cell r="C150" t="str">
            <v>NA</v>
          </cell>
          <cell r="E150" t="str">
            <v>NA</v>
          </cell>
          <cell r="G150" t="str">
            <v>NA</v>
          </cell>
          <cell r="I150" t="str">
            <v>NA</v>
          </cell>
          <cell r="K150" t="str">
            <v>NA</v>
          </cell>
          <cell r="M150" t="str">
            <v>NA</v>
          </cell>
          <cell r="O150" t="str">
            <v>NA</v>
          </cell>
          <cell r="S150">
            <v>5.066666666666667</v>
          </cell>
          <cell r="T150" t="str">
            <v>t</v>
          </cell>
          <cell r="Z150">
            <v>0.14</v>
          </cell>
          <cell r="AA150" t="str">
            <v>D</v>
          </cell>
          <cell r="AD150">
            <v>0.19707884119509878</v>
          </cell>
          <cell r="AE150" t="str">
            <v>(C)D</v>
          </cell>
          <cell r="AF150">
            <v>223.1</v>
          </cell>
          <cell r="AG150" t="str">
            <v>t</v>
          </cell>
          <cell r="AH150">
            <v>1.1</v>
          </cell>
          <cell r="AI150" t="str">
            <v>(C)D</v>
          </cell>
          <cell r="AJ150">
            <v>1.8644438091455249</v>
          </cell>
          <cell r="AK150" t="str">
            <v>(C)D</v>
          </cell>
          <cell r="AL150">
            <v>7.21963323390399</v>
          </cell>
          <cell r="AM150" t="str">
            <v>(C)D</v>
          </cell>
          <cell r="AN150">
            <v>1</v>
          </cell>
          <cell r="AO150" t="str">
            <v>D</v>
          </cell>
          <cell r="AP150">
            <v>1.5501870387220704</v>
          </cell>
          <cell r="AQ150" t="str">
            <v>(C)D</v>
          </cell>
          <cell r="AR150">
            <v>1.258730158730159</v>
          </cell>
          <cell r="AS150" t="str">
            <v>(C)D</v>
          </cell>
          <cell r="AT150" t="str">
            <v>no</v>
          </cell>
          <cell r="AU150" t="str">
            <v>NC</v>
          </cell>
          <cell r="AV150" t="str">
            <v>NC</v>
          </cell>
          <cell r="AW150" t="str">
            <v>NC</v>
          </cell>
          <cell r="AX150" t="str">
            <v>NC</v>
          </cell>
          <cell r="AY150" t="str">
            <v>NC</v>
          </cell>
          <cell r="AZ150" t="e">
            <v>#NAME?</v>
          </cell>
          <cell r="BA150" t="e">
            <v>#NAME?</v>
          </cell>
          <cell r="BB150" t="e">
            <v>#REF!</v>
          </cell>
          <cell r="BC150" t="str">
            <v>NC</v>
          </cell>
          <cell r="BD150" t="str">
            <v>NC</v>
          </cell>
          <cell r="BE150" t="str">
            <v>NC</v>
          </cell>
        </row>
        <row r="151">
          <cell r="A151" t="str">
            <v>Trichlorobiphenyls (Total)</v>
          </cell>
          <cell r="C151" t="str">
            <v>NA</v>
          </cell>
          <cell r="E151" t="str">
            <v>NA</v>
          </cell>
          <cell r="G151" t="str">
            <v>NA</v>
          </cell>
          <cell r="I151" t="str">
            <v>NA</v>
          </cell>
          <cell r="K151" t="str">
            <v>NA</v>
          </cell>
          <cell r="M151" t="str">
            <v>NA</v>
          </cell>
          <cell r="O151" t="str">
            <v>NA</v>
          </cell>
          <cell r="S151">
            <v>5.7</v>
          </cell>
          <cell r="T151" t="str">
            <v>t</v>
          </cell>
          <cell r="Z151">
            <v>0.14</v>
          </cell>
          <cell r="AA151" t="str">
            <v>D</v>
          </cell>
          <cell r="AD151">
            <v>0.3311311214825916</v>
          </cell>
          <cell r="AE151" t="str">
            <v>(C)D</v>
          </cell>
          <cell r="AF151">
            <v>257.5</v>
          </cell>
          <cell r="AG151" t="str">
            <v>t</v>
          </cell>
          <cell r="AH151">
            <v>2</v>
          </cell>
          <cell r="AI151" t="str">
            <v>(C)D</v>
          </cell>
          <cell r="AJ151">
            <v>2.9052887276820876</v>
          </cell>
          <cell r="AK151" t="str">
            <v>(C)D</v>
          </cell>
          <cell r="AL151">
            <v>11.836165935297572</v>
          </cell>
          <cell r="AM151" t="str">
            <v>(C)D</v>
          </cell>
          <cell r="AN151">
            <v>1</v>
          </cell>
          <cell r="AO151" t="str">
            <v>D</v>
          </cell>
          <cell r="AP151">
            <v>3.6213729653220095</v>
          </cell>
          <cell r="AQ151" t="str">
            <v>(C)D</v>
          </cell>
          <cell r="AR151">
            <v>2.111111111111111</v>
          </cell>
          <cell r="AS151" t="str">
            <v>(C)D</v>
          </cell>
          <cell r="AT151" t="str">
            <v>no</v>
          </cell>
          <cell r="AU151" t="str">
            <v>NC</v>
          </cell>
          <cell r="AV151" t="str">
            <v>NC</v>
          </cell>
          <cell r="AW151" t="str">
            <v>NC</v>
          </cell>
          <cell r="AX151" t="str">
            <v>NC</v>
          </cell>
          <cell r="AY151" t="str">
            <v>NC</v>
          </cell>
          <cell r="AZ151" t="e">
            <v>#NAME?</v>
          </cell>
          <cell r="BA151" t="e">
            <v>#NAME?</v>
          </cell>
          <cell r="BB151" t="e">
            <v>#REF!</v>
          </cell>
          <cell r="BC151" t="str">
            <v>NC</v>
          </cell>
          <cell r="BD151" t="str">
            <v>NC</v>
          </cell>
          <cell r="BE151" t="str">
            <v>NC</v>
          </cell>
        </row>
        <row r="152">
          <cell r="A152" t="str">
            <v>Tetrachlorobiphenyls (Total)</v>
          </cell>
          <cell r="C152" t="str">
            <v>NA</v>
          </cell>
          <cell r="E152" t="str">
            <v>NA</v>
          </cell>
          <cell r="G152" t="str">
            <v>NA</v>
          </cell>
          <cell r="I152" t="str">
            <v>NA</v>
          </cell>
          <cell r="K152" t="str">
            <v>NA</v>
          </cell>
          <cell r="M152" t="str">
            <v>NA</v>
          </cell>
          <cell r="O152" t="str">
            <v>NA</v>
          </cell>
          <cell r="S152">
            <v>5.9875</v>
          </cell>
          <cell r="T152" t="str">
            <v>t</v>
          </cell>
          <cell r="Z152">
            <v>0.14</v>
          </cell>
          <cell r="AA152" t="str">
            <v>D</v>
          </cell>
          <cell r="AD152">
            <v>0.32851106335985514</v>
          </cell>
          <cell r="AE152" t="str">
            <v>(C)D</v>
          </cell>
          <cell r="AF152">
            <v>292</v>
          </cell>
          <cell r="AG152" t="str">
            <v>t</v>
          </cell>
          <cell r="AH152">
            <v>2.2</v>
          </cell>
          <cell r="AI152" t="str">
            <v>(C)D</v>
          </cell>
          <cell r="AJ152">
            <v>4.533037366944692</v>
          </cell>
          <cell r="AK152" t="str">
            <v>(C)D</v>
          </cell>
          <cell r="AL152">
            <v>18.629151448350473</v>
          </cell>
          <cell r="AM152" t="str">
            <v>(C)D</v>
          </cell>
          <cell r="AN152">
            <v>1</v>
          </cell>
          <cell r="AO152" t="str">
            <v>D</v>
          </cell>
          <cell r="AP152">
            <v>4.218126326963908</v>
          </cell>
          <cell r="AQ152" t="str">
            <v>(C)D</v>
          </cell>
          <cell r="AR152">
            <v>2.3041666666666667</v>
          </cell>
          <cell r="AS152" t="str">
            <v>(C)D</v>
          </cell>
          <cell r="AT152" t="str">
            <v>no</v>
          </cell>
          <cell r="AU152" t="str">
            <v>NC</v>
          </cell>
          <cell r="AV152" t="str">
            <v>NC</v>
          </cell>
          <cell r="AW152" t="str">
            <v>NC</v>
          </cell>
          <cell r="AX152" t="str">
            <v>NC</v>
          </cell>
          <cell r="AY152" t="str">
            <v>NC</v>
          </cell>
          <cell r="AZ152" t="e">
            <v>#NAME?</v>
          </cell>
          <cell r="BA152" t="e">
            <v>#NAME?</v>
          </cell>
          <cell r="BB152" t="e">
            <v>#REF!</v>
          </cell>
          <cell r="BC152" t="str">
            <v>NC</v>
          </cell>
          <cell r="BD152" t="str">
            <v>NC</v>
          </cell>
          <cell r="BE152" t="str">
            <v>NC</v>
          </cell>
        </row>
        <row r="153">
          <cell r="A153" t="str">
            <v>Pentachlorobiphenyls (Total)</v>
          </cell>
          <cell r="C153" t="str">
            <v>NA</v>
          </cell>
          <cell r="E153" t="str">
            <v>NA</v>
          </cell>
          <cell r="G153" t="str">
            <v>NA</v>
          </cell>
          <cell r="I153" t="str">
            <v>NA</v>
          </cell>
          <cell r="K153" t="str">
            <v>NA</v>
          </cell>
          <cell r="M153" t="str">
            <v>NA</v>
          </cell>
          <cell r="O153" t="str">
            <v>NA</v>
          </cell>
          <cell r="S153">
            <v>6.380000000000001</v>
          </cell>
          <cell r="T153" t="str">
            <v>t</v>
          </cell>
          <cell r="Z153">
            <v>0.14</v>
          </cell>
          <cell r="AA153" t="str">
            <v>D</v>
          </cell>
          <cell r="AD153">
            <v>0.3827894854786443</v>
          </cell>
          <cell r="AE153" t="str">
            <v>(C)D</v>
          </cell>
          <cell r="AF153">
            <v>326.4</v>
          </cell>
          <cell r="AG153" t="str">
            <v>t</v>
          </cell>
          <cell r="AH153">
            <v>2.7</v>
          </cell>
          <cell r="AI153" t="str">
            <v>(C)D</v>
          </cell>
          <cell r="AJ153">
            <v>7.063652065964823</v>
          </cell>
          <cell r="AK153" t="str">
            <v>(C)D</v>
          </cell>
          <cell r="AL153">
            <v>29.55830601625207</v>
          </cell>
          <cell r="AM153" t="str">
            <v>(C)D</v>
          </cell>
          <cell r="AN153">
            <v>1</v>
          </cell>
          <cell r="AO153" t="str">
            <v>D</v>
          </cell>
          <cell r="AP153">
            <v>5.929655132839847</v>
          </cell>
          <cell r="AQ153" t="str">
            <v>(C)D</v>
          </cell>
          <cell r="AR153">
            <v>2.7900900900900902</v>
          </cell>
          <cell r="AS153" t="str">
            <v>(C)D</v>
          </cell>
          <cell r="AT153" t="str">
            <v>no</v>
          </cell>
          <cell r="AU153" t="str">
            <v>NC</v>
          </cell>
          <cell r="AV153" t="str">
            <v>NC</v>
          </cell>
          <cell r="AW153" t="str">
            <v>NC</v>
          </cell>
          <cell r="AX153" t="str">
            <v>NC</v>
          </cell>
          <cell r="AY153" t="str">
            <v>NC</v>
          </cell>
          <cell r="AZ153" t="e">
            <v>#NAME?</v>
          </cell>
          <cell r="BA153" t="e">
            <v>#NAME?</v>
          </cell>
          <cell r="BB153" t="e">
            <v>#REF!</v>
          </cell>
          <cell r="BC153" t="str">
            <v>NC</v>
          </cell>
          <cell r="BD153" t="str">
            <v>NC</v>
          </cell>
          <cell r="BE153" t="str">
            <v>NC</v>
          </cell>
        </row>
        <row r="154">
          <cell r="A154" t="str">
            <v>Hexachlorobiphenyls (Total)</v>
          </cell>
          <cell r="C154" t="str">
            <v>NA</v>
          </cell>
          <cell r="E154" t="str">
            <v>NA</v>
          </cell>
          <cell r="G154" t="str">
            <v>NA</v>
          </cell>
          <cell r="I154" t="str">
            <v>NA</v>
          </cell>
          <cell r="K154" t="str">
            <v>NA</v>
          </cell>
          <cell r="M154" t="str">
            <v>NA</v>
          </cell>
          <cell r="O154" t="str">
            <v>NA</v>
          </cell>
          <cell r="S154">
            <v>7.033333333333334</v>
          </cell>
          <cell r="T154" t="str">
            <v>t</v>
          </cell>
          <cell r="Z154">
            <v>0.14</v>
          </cell>
          <cell r="AA154" t="str">
            <v>D</v>
          </cell>
          <cell r="AD154">
            <v>0.6621555141164901</v>
          </cell>
          <cell r="AE154" t="str">
            <v>(C)D</v>
          </cell>
          <cell r="AF154">
            <v>360.9</v>
          </cell>
          <cell r="AG154" t="str">
            <v>t</v>
          </cell>
          <cell r="AH154">
            <v>4.8</v>
          </cell>
          <cell r="AI154" t="str">
            <v>(C)D</v>
          </cell>
          <cell r="AJ154">
            <v>11.021210545108469</v>
          </cell>
          <cell r="AK154" t="str">
            <v>(C)D</v>
          </cell>
          <cell r="AL154">
            <v>48.14093762615706</v>
          </cell>
          <cell r="AM154" t="str">
            <v>(C)D</v>
          </cell>
          <cell r="AN154">
            <v>1</v>
          </cell>
          <cell r="AO154" t="str">
            <v>D</v>
          </cell>
          <cell r="AP154">
            <v>16.56928032798887</v>
          </cell>
          <cell r="AQ154" t="str">
            <v>(C)D</v>
          </cell>
          <cell r="AR154">
            <v>4.857471264367817</v>
          </cell>
          <cell r="AS154" t="str">
            <v>(C)D</v>
          </cell>
          <cell r="AT154" t="str">
            <v>no</v>
          </cell>
          <cell r="AU154" t="str">
            <v>NC</v>
          </cell>
          <cell r="AV154" t="str">
            <v>NC</v>
          </cell>
          <cell r="AW154" t="str">
            <v>NC</v>
          </cell>
          <cell r="AX154" t="str">
            <v>NC</v>
          </cell>
          <cell r="AY154" t="str">
            <v>NC</v>
          </cell>
          <cell r="AZ154" t="e">
            <v>#NAME?</v>
          </cell>
          <cell r="BA154" t="e">
            <v>#NAME?</v>
          </cell>
          <cell r="BB154" t="e">
            <v>#REF!</v>
          </cell>
          <cell r="BC154" t="str">
            <v>NC</v>
          </cell>
          <cell r="BD154" t="str">
            <v>NC</v>
          </cell>
          <cell r="BE154" t="str">
            <v>NC</v>
          </cell>
        </row>
        <row r="155">
          <cell r="A155" t="str">
            <v>Heptachlorobiphenyls (Total)</v>
          </cell>
          <cell r="C155" t="str">
            <v>NA</v>
          </cell>
          <cell r="E155" t="str">
            <v>NA</v>
          </cell>
          <cell r="G155" t="str">
            <v>NA</v>
          </cell>
          <cell r="I155" t="str">
            <v>NA</v>
          </cell>
          <cell r="K155" t="str">
            <v>NA</v>
          </cell>
          <cell r="M155" t="str">
            <v>NA</v>
          </cell>
          <cell r="O155" t="str">
            <v>NA</v>
          </cell>
          <cell r="S155">
            <v>6.85</v>
          </cell>
          <cell r="T155" t="str">
            <v>t</v>
          </cell>
          <cell r="Z155">
            <v>0.14</v>
          </cell>
          <cell r="AA155" t="str">
            <v>D</v>
          </cell>
          <cell r="AD155">
            <v>0.32160293238179255</v>
          </cell>
          <cell r="AE155" t="str">
            <v>(C)D</v>
          </cell>
          <cell r="AF155">
            <v>395.3</v>
          </cell>
          <cell r="AG155" t="str">
            <v>t</v>
          </cell>
          <cell r="AH155">
            <v>2.5</v>
          </cell>
          <cell r="AI155" t="str">
            <v>(C)D</v>
          </cell>
          <cell r="AJ155">
            <v>17.173914603942563</v>
          </cell>
          <cell r="AK155" t="str">
            <v>(C)D</v>
          </cell>
          <cell r="AL155">
            <v>71.38834933115822</v>
          </cell>
          <cell r="AM155" t="str">
            <v>(C)D</v>
          </cell>
          <cell r="AN155">
            <v>1</v>
          </cell>
          <cell r="AO155" t="str">
            <v>D</v>
          </cell>
          <cell r="AP155">
            <v>5.207309675462541</v>
          </cell>
          <cell r="AQ155" t="str">
            <v>(C)D</v>
          </cell>
          <cell r="AR155">
            <v>2.5952380952380953</v>
          </cell>
          <cell r="AS155" t="str">
            <v>(C)D</v>
          </cell>
          <cell r="AT155" t="str">
            <v>no</v>
          </cell>
          <cell r="AU155" t="str">
            <v>NC</v>
          </cell>
          <cell r="AV155" t="str">
            <v>NC</v>
          </cell>
          <cell r="AW155" t="str">
            <v>NC</v>
          </cell>
          <cell r="AX155" t="str">
            <v>NC</v>
          </cell>
          <cell r="AY155" t="str">
            <v>NC</v>
          </cell>
          <cell r="AZ155" t="e">
            <v>#NAME?</v>
          </cell>
          <cell r="BA155" t="e">
            <v>#NAME?</v>
          </cell>
          <cell r="BB155" t="e">
            <v>#REF!</v>
          </cell>
          <cell r="BC155" t="str">
            <v>NC</v>
          </cell>
          <cell r="BD155" t="str">
            <v>NC</v>
          </cell>
          <cell r="BE155" t="str">
            <v>NC</v>
          </cell>
        </row>
        <row r="156">
          <cell r="A156" t="str">
            <v>Octachlorobiphenyls (Total)</v>
          </cell>
          <cell r="C156" t="str">
            <v>NA</v>
          </cell>
          <cell r="E156" t="str">
            <v>NA</v>
          </cell>
          <cell r="G156" t="str">
            <v>NA</v>
          </cell>
          <cell r="I156" t="str">
            <v>NA</v>
          </cell>
          <cell r="K156" t="str">
            <v>NA</v>
          </cell>
          <cell r="M156" t="str">
            <v>NA</v>
          </cell>
          <cell r="O156" t="str">
            <v>NA</v>
          </cell>
          <cell r="S156">
            <v>7.1</v>
          </cell>
          <cell r="T156" t="str">
            <v>t</v>
          </cell>
          <cell r="Z156">
            <v>0.14</v>
          </cell>
          <cell r="AA156" t="str">
            <v>D</v>
          </cell>
          <cell r="AD156">
            <v>0.3013838663544969</v>
          </cell>
          <cell r="AE156" t="str">
            <v>(C)D</v>
          </cell>
          <cell r="AF156">
            <v>429.8</v>
          </cell>
          <cell r="AG156" t="str">
            <v>t</v>
          </cell>
          <cell r="AH156">
            <v>2.4</v>
          </cell>
          <cell r="AI156" t="str">
            <v>(C)D</v>
          </cell>
          <cell r="AJ156">
            <v>26.795958657953904</v>
          </cell>
          <cell r="AK156" t="str">
            <v>(C)D</v>
          </cell>
          <cell r="AL156">
            <v>110.98484970607036</v>
          </cell>
          <cell r="AM156" t="str">
            <v>(C)D</v>
          </cell>
          <cell r="AN156">
            <v>1</v>
          </cell>
          <cell r="AO156" t="str">
            <v>D</v>
          </cell>
          <cell r="AP156">
            <v>4.865018109154489</v>
          </cell>
          <cell r="AQ156" t="str">
            <v>(C)D</v>
          </cell>
          <cell r="AR156">
            <v>2.4980392156862745</v>
          </cell>
          <cell r="AS156" t="str">
            <v>(C)D</v>
          </cell>
          <cell r="AT156" t="str">
            <v>no</v>
          </cell>
          <cell r="AU156" t="str">
            <v>NC</v>
          </cell>
          <cell r="AV156" t="str">
            <v>NC</v>
          </cell>
          <cell r="AW156" t="str">
            <v>NC</v>
          </cell>
          <cell r="AX156" t="str">
            <v>NC</v>
          </cell>
          <cell r="AY156" t="str">
            <v>NC</v>
          </cell>
          <cell r="AZ156" t="e">
            <v>#NAME?</v>
          </cell>
          <cell r="BA156" t="e">
            <v>#NAME?</v>
          </cell>
          <cell r="BB156" t="e">
            <v>#REF!</v>
          </cell>
          <cell r="BC156" t="str">
            <v>NC</v>
          </cell>
          <cell r="BD156" t="str">
            <v>NC</v>
          </cell>
          <cell r="BE156" t="str">
            <v>NC</v>
          </cell>
        </row>
        <row r="157">
          <cell r="A157" t="str">
            <v>Nonachlorobiphenyls (Total)</v>
          </cell>
          <cell r="C157" t="str">
            <v>NA</v>
          </cell>
          <cell r="E157" t="str">
            <v>NA</v>
          </cell>
          <cell r="G157" t="str">
            <v>NA</v>
          </cell>
          <cell r="I157" t="str">
            <v>NA</v>
          </cell>
          <cell r="K157" t="str">
            <v>NA</v>
          </cell>
          <cell r="M157" t="str">
            <v>NA</v>
          </cell>
          <cell r="O157" t="str">
            <v>NA</v>
          </cell>
          <cell r="S157">
            <v>7.68</v>
          </cell>
          <cell r="T157" t="str">
            <v>t</v>
          </cell>
          <cell r="Z157">
            <v>0.14</v>
          </cell>
          <cell r="AA157" t="str">
            <v>D</v>
          </cell>
          <cell r="AD157">
            <v>0.46696034374414397</v>
          </cell>
          <cell r="AE157" t="str">
            <v>(C)D</v>
          </cell>
          <cell r="AF157">
            <v>464.2</v>
          </cell>
          <cell r="AG157" t="str">
            <v>t</v>
          </cell>
          <cell r="AH157">
            <v>3.9</v>
          </cell>
          <cell r="AI157" t="str">
            <v>(C)D</v>
          </cell>
          <cell r="AJ157">
            <v>41.75507797795603</v>
          </cell>
          <cell r="AK157" t="str">
            <v>(C)D</v>
          </cell>
          <cell r="AL157">
            <v>179.85858126341847</v>
          </cell>
          <cell r="AM157" t="str">
            <v>(C)D</v>
          </cell>
          <cell r="AN157">
            <v>1</v>
          </cell>
          <cell r="AO157" t="str">
            <v>D</v>
          </cell>
          <cell r="AP157">
            <v>11.324966419688899</v>
          </cell>
          <cell r="AQ157" t="str">
            <v>(C)D</v>
          </cell>
          <cell r="AR157">
            <v>3.9680272108843533</v>
          </cell>
          <cell r="AS157" t="str">
            <v>(C)D</v>
          </cell>
          <cell r="AT157" t="str">
            <v>no</v>
          </cell>
          <cell r="AU157" t="str">
            <v>NC</v>
          </cell>
          <cell r="AV157" t="str">
            <v>NC</v>
          </cell>
          <cell r="AW157" t="str">
            <v>NC</v>
          </cell>
          <cell r="AX157" t="str">
            <v>NC</v>
          </cell>
          <cell r="AY157" t="str">
            <v>NC</v>
          </cell>
          <cell r="AZ157" t="e">
            <v>#NAME?</v>
          </cell>
          <cell r="BA157" t="e">
            <v>#NAME?</v>
          </cell>
          <cell r="BB157" t="e">
            <v>#REF!</v>
          </cell>
          <cell r="BC157" t="str">
            <v>NC</v>
          </cell>
          <cell r="BD157" t="str">
            <v>NC</v>
          </cell>
          <cell r="BE157" t="str">
            <v>NC</v>
          </cell>
        </row>
        <row r="158">
          <cell r="A158" t="str">
            <v>Decachlorobiphenyl</v>
          </cell>
          <cell r="C158" t="str">
            <v>NA</v>
          </cell>
          <cell r="E158" t="str">
            <v>NA</v>
          </cell>
          <cell r="G158" t="str">
            <v>NA</v>
          </cell>
          <cell r="I158" t="str">
            <v>NA</v>
          </cell>
          <cell r="K158" t="str">
            <v>NA</v>
          </cell>
          <cell r="M158" t="str">
            <v>NA</v>
          </cell>
          <cell r="O158" t="str">
            <v>NA</v>
          </cell>
          <cell r="S158">
            <v>8.26</v>
          </cell>
          <cell r="T158" t="str">
            <v>t</v>
          </cell>
          <cell r="Z158">
            <v>0.14</v>
          </cell>
          <cell r="AA158" t="str">
            <v>D</v>
          </cell>
          <cell r="AD158">
            <v>0.7225701225133498</v>
          </cell>
          <cell r="AE158" t="str">
            <v>(C)D</v>
          </cell>
          <cell r="AF158">
            <v>498.7</v>
          </cell>
          <cell r="AG158" t="str">
            <v>t</v>
          </cell>
          <cell r="AH158">
            <v>6.2</v>
          </cell>
          <cell r="AI158" t="str">
            <v>(C)D</v>
          </cell>
          <cell r="AJ158">
            <v>65.14923178901199</v>
          </cell>
          <cell r="AK158" t="str">
            <v>(C)D</v>
          </cell>
          <cell r="AL158">
            <v>288.8125525053119</v>
          </cell>
          <cell r="AM158" t="str">
            <v>(C)D</v>
          </cell>
          <cell r="AN158">
            <v>1</v>
          </cell>
          <cell r="AO158" t="str">
            <v>D</v>
          </cell>
          <cell r="AP158">
            <v>26.77281198395848</v>
          </cell>
          <cell r="AQ158" t="str">
            <v>(C)D</v>
          </cell>
          <cell r="AR158">
            <v>6.246296296296297</v>
          </cell>
          <cell r="AS158" t="str">
            <v>(C)D</v>
          </cell>
          <cell r="AT158" t="str">
            <v>no</v>
          </cell>
          <cell r="AU158" t="str">
            <v>NC</v>
          </cell>
          <cell r="AV158" t="str">
            <v>NC</v>
          </cell>
          <cell r="AW158" t="str">
            <v>NC</v>
          </cell>
          <cell r="AX158" t="str">
            <v>NC</v>
          </cell>
          <cell r="AY158" t="str">
            <v>NC</v>
          </cell>
          <cell r="AZ158" t="e">
            <v>#NAME?</v>
          </cell>
          <cell r="BA158" t="e">
            <v>#NAME?</v>
          </cell>
          <cell r="BB158" t="e">
            <v>#REF!</v>
          </cell>
          <cell r="BC158" t="str">
            <v>NC</v>
          </cell>
          <cell r="BD158" t="str">
            <v>NC</v>
          </cell>
          <cell r="BE158" t="str">
            <v>NC</v>
          </cell>
        </row>
        <row r="159">
          <cell r="A159" t="str">
            <v>PCBs - Dioxin-Like</v>
          </cell>
          <cell r="C159">
            <v>0.00034</v>
          </cell>
          <cell r="D159" t="str">
            <v>e</v>
          </cell>
          <cell r="E159">
            <v>0.013940000000000001</v>
          </cell>
          <cell r="F159" t="str">
            <v>k</v>
          </cell>
          <cell r="G159">
            <v>309000</v>
          </cell>
          <cell r="I159" t="str">
            <v>NA</v>
          </cell>
          <cell r="K159">
            <v>1E-05</v>
          </cell>
          <cell r="L159" t="str">
            <v>m</v>
          </cell>
          <cell r="M159">
            <v>1854</v>
          </cell>
          <cell r="O159">
            <v>0.7</v>
          </cell>
          <cell r="S159">
            <v>6.8</v>
          </cell>
          <cell r="T159" t="str">
            <v>e</v>
          </cell>
          <cell r="Z159">
            <v>0.14</v>
          </cell>
          <cell r="AA159" t="str">
            <v>D</v>
          </cell>
          <cell r="AD159">
            <v>0.38377793348936806</v>
          </cell>
          <cell r="AE159" t="str">
            <v>(C)D</v>
          </cell>
          <cell r="AF159">
            <v>375.7</v>
          </cell>
          <cell r="AH159">
            <v>2.9</v>
          </cell>
          <cell r="AI159" t="str">
            <v>(C)D</v>
          </cell>
          <cell r="AJ159">
            <v>13.33857082282554</v>
          </cell>
          <cell r="AK159" t="str">
            <v>(C)D</v>
          </cell>
          <cell r="AL159">
            <v>56.15289657946086</v>
          </cell>
          <cell r="AM159" t="str">
            <v>(C)D</v>
          </cell>
          <cell r="AN159">
            <v>1</v>
          </cell>
          <cell r="AO159" t="str">
            <v>D</v>
          </cell>
          <cell r="AP159">
            <v>6.702428003701888</v>
          </cell>
          <cell r="AQ159" t="str">
            <v>(C)D</v>
          </cell>
          <cell r="AR159">
            <v>2.9854700854700855</v>
          </cell>
          <cell r="AS159" t="str">
            <v>(C)D</v>
          </cell>
          <cell r="AT159" t="str">
            <v>no</v>
          </cell>
          <cell r="AU159" t="str">
            <v>NC</v>
          </cell>
          <cell r="AV159" t="str">
            <v>NC</v>
          </cell>
          <cell r="AW159" t="str">
            <v>NC</v>
          </cell>
          <cell r="AX159" t="str">
            <v>NC</v>
          </cell>
          <cell r="AY159" t="str">
            <v>NC</v>
          </cell>
          <cell r="AZ159" t="e">
            <v>#NAME?</v>
          </cell>
          <cell r="BA159" t="e">
            <v>#NAME?</v>
          </cell>
          <cell r="BB159" t="e">
            <v>#REF!</v>
          </cell>
          <cell r="BC159" t="str">
            <v>NC</v>
          </cell>
          <cell r="BD159" t="str">
            <v>NC</v>
          </cell>
          <cell r="BE159" t="str">
            <v>NC</v>
          </cell>
        </row>
        <row r="160">
          <cell r="A160" t="str">
            <v>Polychlorinatedbiphenyls (PCBs)</v>
          </cell>
          <cell r="C160">
            <v>0.00034</v>
          </cell>
          <cell r="D160" t="str">
            <v>e</v>
          </cell>
          <cell r="E160">
            <v>0.013940000000000001</v>
          </cell>
          <cell r="F160" t="str">
            <v>k</v>
          </cell>
          <cell r="G160">
            <v>309000</v>
          </cell>
          <cell r="I160" t="str">
            <v>NA</v>
          </cell>
          <cell r="K160">
            <v>1E-05</v>
          </cell>
          <cell r="L160" t="str">
            <v>m</v>
          </cell>
          <cell r="M160">
            <v>1854</v>
          </cell>
          <cell r="O160">
            <v>0.7</v>
          </cell>
          <cell r="S160">
            <v>6.8</v>
          </cell>
          <cell r="T160" t="str">
            <v>e</v>
          </cell>
          <cell r="Z160">
            <v>0.14</v>
          </cell>
          <cell r="AA160" t="str">
            <v>D</v>
          </cell>
          <cell r="AD160">
            <v>0.38377793348936806</v>
          </cell>
          <cell r="AE160" t="str">
            <v>(C)D</v>
          </cell>
          <cell r="AF160">
            <v>375.7</v>
          </cell>
          <cell r="AH160">
            <v>2.9</v>
          </cell>
          <cell r="AI160" t="str">
            <v>(C)D</v>
          </cell>
          <cell r="AJ160">
            <v>13.33857082282554</v>
          </cell>
          <cell r="AK160" t="str">
            <v>(C)D</v>
          </cell>
          <cell r="AL160">
            <v>56.15289657946086</v>
          </cell>
          <cell r="AM160" t="str">
            <v>(C)D</v>
          </cell>
          <cell r="AN160">
            <v>1</v>
          </cell>
          <cell r="AO160" t="str">
            <v>D</v>
          </cell>
          <cell r="AP160">
            <v>6.702428003701888</v>
          </cell>
          <cell r="AQ160" t="str">
            <v>(C)D</v>
          </cell>
          <cell r="AR160">
            <v>2.9854700854700855</v>
          </cell>
          <cell r="AS160" t="str">
            <v>(C)D</v>
          </cell>
          <cell r="AT160" t="str">
            <v>no</v>
          </cell>
          <cell r="AU160" t="str">
            <v>NC</v>
          </cell>
          <cell r="AV160" t="str">
            <v>NC</v>
          </cell>
          <cell r="AW160" t="str">
            <v>NC</v>
          </cell>
          <cell r="AX160" t="str">
            <v>NC</v>
          </cell>
          <cell r="AY160" t="str">
            <v>NC</v>
          </cell>
          <cell r="AZ160" t="e">
            <v>#NAME?</v>
          </cell>
          <cell r="BA160" t="e">
            <v>#NAME?</v>
          </cell>
          <cell r="BB160" t="e">
            <v>#REF!</v>
          </cell>
          <cell r="BC160" t="str">
            <v>NC</v>
          </cell>
          <cell r="BD160" t="str">
            <v>NC</v>
          </cell>
          <cell r="BE160" t="str">
            <v>NC</v>
          </cell>
        </row>
        <row r="161">
          <cell r="A161" t="str">
            <v>Aroclor-1016</v>
          </cell>
          <cell r="C161">
            <v>0.00034</v>
          </cell>
          <cell r="D161" t="str">
            <v>e</v>
          </cell>
          <cell r="E161">
            <v>0.013940000000000001</v>
          </cell>
          <cell r="F161" t="str">
            <v>k</v>
          </cell>
          <cell r="G161">
            <v>309000</v>
          </cell>
          <cell r="I161" t="str">
            <v>NA</v>
          </cell>
          <cell r="K161">
            <v>1E-05</v>
          </cell>
          <cell r="L161" t="str">
            <v>m</v>
          </cell>
          <cell r="M161">
            <v>1854</v>
          </cell>
          <cell r="O161">
            <v>0.7</v>
          </cell>
          <cell r="S161">
            <v>6.8</v>
          </cell>
          <cell r="T161" t="str">
            <v>e</v>
          </cell>
          <cell r="Z161">
            <v>0.14</v>
          </cell>
          <cell r="AF161">
            <v>375.7</v>
          </cell>
          <cell r="AT161" t="str">
            <v>no</v>
          </cell>
        </row>
        <row r="162">
          <cell r="A162" t="str">
            <v>Aroclor-1248</v>
          </cell>
          <cell r="C162">
            <v>0.00034</v>
          </cell>
          <cell r="D162" t="str">
            <v>e</v>
          </cell>
          <cell r="E162">
            <v>0.013940000000000001</v>
          </cell>
          <cell r="F162" t="str">
            <v>k</v>
          </cell>
          <cell r="G162">
            <v>309000</v>
          </cell>
          <cell r="I162" t="str">
            <v>NA</v>
          </cell>
          <cell r="K162">
            <v>1E-05</v>
          </cell>
          <cell r="L162" t="str">
            <v>m</v>
          </cell>
          <cell r="M162">
            <v>1854</v>
          </cell>
          <cell r="O162">
            <v>0.7</v>
          </cell>
          <cell r="S162">
            <v>6.8</v>
          </cell>
          <cell r="T162" t="str">
            <v>e</v>
          </cell>
          <cell r="Z162">
            <v>0.14</v>
          </cell>
          <cell r="AF162">
            <v>375.7</v>
          </cell>
          <cell r="AT162" t="str">
            <v>no</v>
          </cell>
        </row>
        <row r="163">
          <cell r="A163" t="str">
            <v>Aroclor-1254</v>
          </cell>
          <cell r="C163">
            <v>0.00034</v>
          </cell>
          <cell r="D163" t="str">
            <v>e</v>
          </cell>
          <cell r="E163">
            <v>0.013940000000000001</v>
          </cell>
          <cell r="F163" t="str">
            <v>k</v>
          </cell>
          <cell r="G163">
            <v>309000</v>
          </cell>
          <cell r="I163" t="str">
            <v>NA</v>
          </cell>
          <cell r="K163">
            <v>1E-05</v>
          </cell>
          <cell r="L163" t="str">
            <v>m</v>
          </cell>
          <cell r="M163">
            <v>1854</v>
          </cell>
          <cell r="O163">
            <v>0.7</v>
          </cell>
          <cell r="S163">
            <v>6.8</v>
          </cell>
          <cell r="T163" t="str">
            <v>e</v>
          </cell>
          <cell r="Z163">
            <v>0.14</v>
          </cell>
          <cell r="AF163">
            <v>375.7</v>
          </cell>
          <cell r="AT163" t="str">
            <v>no</v>
          </cell>
        </row>
        <row r="164">
          <cell r="A164" t="str">
            <v>Aroclor-1260</v>
          </cell>
          <cell r="C164">
            <v>0.00034</v>
          </cell>
          <cell r="D164" t="str">
            <v>e</v>
          </cell>
          <cell r="E164">
            <v>0.013940000000000001</v>
          </cell>
          <cell r="F164" t="str">
            <v>k</v>
          </cell>
          <cell r="G164">
            <v>309000</v>
          </cell>
          <cell r="I164" t="str">
            <v>NA</v>
          </cell>
          <cell r="K164">
            <v>1E-05</v>
          </cell>
          <cell r="L164" t="str">
            <v>m</v>
          </cell>
          <cell r="M164">
            <v>1854</v>
          </cell>
          <cell r="O164">
            <v>0.7</v>
          </cell>
          <cell r="S164">
            <v>6.8</v>
          </cell>
          <cell r="T164" t="str">
            <v>e</v>
          </cell>
          <cell r="Z164">
            <v>0.14</v>
          </cell>
          <cell r="AF164">
            <v>375.7</v>
          </cell>
          <cell r="AT164" t="str">
            <v>no</v>
          </cell>
        </row>
        <row r="165">
          <cell r="A165" t="str">
            <v>Aroclor-1268</v>
          </cell>
          <cell r="C165">
            <v>0.00034</v>
          </cell>
          <cell r="D165" t="str">
            <v>e</v>
          </cell>
          <cell r="E165">
            <v>0.013940000000000001</v>
          </cell>
          <cell r="F165" t="str">
            <v>k</v>
          </cell>
          <cell r="G165">
            <v>309000</v>
          </cell>
          <cell r="I165" t="str">
            <v>NA</v>
          </cell>
          <cell r="K165">
            <v>1E-05</v>
          </cell>
          <cell r="L165" t="str">
            <v>m</v>
          </cell>
          <cell r="M165">
            <v>1854</v>
          </cell>
          <cell r="O165">
            <v>0.7</v>
          </cell>
          <cell r="S165">
            <v>6.8</v>
          </cell>
          <cell r="T165" t="str">
            <v>e</v>
          </cell>
          <cell r="Z165">
            <v>0.14</v>
          </cell>
          <cell r="AF165">
            <v>375.7</v>
          </cell>
          <cell r="AT165" t="str">
            <v>no</v>
          </cell>
        </row>
        <row r="167">
          <cell r="A167" t="str">
            <v>Dioxins/Furans</v>
          </cell>
        </row>
        <row r="168">
          <cell r="A168" t="str">
            <v>Total TEQ</v>
          </cell>
          <cell r="C168">
            <v>1.62E-05</v>
          </cell>
          <cell r="D168" t="str">
            <v>e</v>
          </cell>
          <cell r="E168">
            <v>0.0006642</v>
          </cell>
          <cell r="F168" t="str">
            <v>k</v>
          </cell>
          <cell r="G168">
            <v>119179.07215816093</v>
          </cell>
          <cell r="H168" t="str">
            <v>o</v>
          </cell>
          <cell r="I168">
            <v>0.049776410125343194</v>
          </cell>
          <cell r="J168" t="str">
            <v>i</v>
          </cell>
          <cell r="K168">
            <v>1E-05</v>
          </cell>
          <cell r="L168" t="str">
            <v>m</v>
          </cell>
          <cell r="M168">
            <v>715.0744329489655</v>
          </cell>
          <cell r="O168">
            <v>1.93E-05</v>
          </cell>
          <cell r="P168" t="str">
            <v>e</v>
          </cell>
          <cell r="S168">
            <v>6.8</v>
          </cell>
          <cell r="T168" t="str">
            <v>e</v>
          </cell>
          <cell r="Z168">
            <v>0.03</v>
          </cell>
          <cell r="AA168" t="str">
            <v>D</v>
          </cell>
          <cell r="AD168">
            <v>0.7670081876935111</v>
          </cell>
          <cell r="AE168" t="str">
            <v>(C)D</v>
          </cell>
          <cell r="AF168">
            <v>322</v>
          </cell>
          <cell r="AH168">
            <v>5.3</v>
          </cell>
          <cell r="AI168" t="str">
            <v>(C)D</v>
          </cell>
          <cell r="AJ168">
            <v>6.67404758934736</v>
          </cell>
          <cell r="AK168" t="str">
            <v>(C)D</v>
          </cell>
          <cell r="AL168">
            <v>29.32893670833452</v>
          </cell>
          <cell r="AM168" t="str">
            <v>(C)D</v>
          </cell>
          <cell r="AN168">
            <v>0.5</v>
          </cell>
          <cell r="AO168" t="str">
            <v>D</v>
          </cell>
          <cell r="AP168">
            <v>19.927344724160008</v>
          </cell>
          <cell r="AQ168" t="str">
            <v>(C)D</v>
          </cell>
          <cell r="AR168">
            <v>5.352910052910053</v>
          </cell>
          <cell r="AS168" t="str">
            <v>(C)D</v>
          </cell>
          <cell r="AT168" t="str">
            <v>no</v>
          </cell>
          <cell r="AU168" t="str">
            <v>NC</v>
          </cell>
          <cell r="AV168" t="str">
            <v>NC</v>
          </cell>
          <cell r="AW168" t="str">
            <v>NC</v>
          </cell>
          <cell r="AX168" t="str">
            <v>NC</v>
          </cell>
          <cell r="AY168" t="str">
            <v>NC</v>
          </cell>
          <cell r="AZ168" t="e">
            <v>#NAME?</v>
          </cell>
          <cell r="BA168" t="e">
            <v>#NAME?</v>
          </cell>
          <cell r="BB168" t="e">
            <v>#REF!</v>
          </cell>
          <cell r="BC168" t="str">
            <v>NC</v>
          </cell>
          <cell r="BD168" t="str">
            <v>NC</v>
          </cell>
          <cell r="BE168" t="str">
            <v>NC</v>
          </cell>
        </row>
        <row r="169">
          <cell r="A169" t="str">
            <v>Total TEQ - Beef</v>
          </cell>
          <cell r="C169">
            <v>1.62E-05</v>
          </cell>
          <cell r="D169" t="str">
            <v>e</v>
          </cell>
          <cell r="E169">
            <v>0.0006642</v>
          </cell>
          <cell r="F169" t="str">
            <v>k</v>
          </cell>
          <cell r="G169">
            <v>119179.07215816093</v>
          </cell>
          <cell r="H169" t="str">
            <v>o</v>
          </cell>
          <cell r="I169">
            <v>0.049776410125343194</v>
          </cell>
          <cell r="J169" t="str">
            <v>i</v>
          </cell>
          <cell r="K169">
            <v>1E-05</v>
          </cell>
          <cell r="L169" t="str">
            <v>m</v>
          </cell>
          <cell r="M169">
            <v>715.0744329489655</v>
          </cell>
          <cell r="O169">
            <v>1.93E-05</v>
          </cell>
          <cell r="P169" t="str">
            <v>e</v>
          </cell>
          <cell r="S169">
            <v>6.8</v>
          </cell>
          <cell r="T169" t="str">
            <v>e</v>
          </cell>
          <cell r="Z169">
            <v>0.03</v>
          </cell>
          <cell r="AA169" t="str">
            <v>D</v>
          </cell>
          <cell r="AD169">
            <v>0.7670081876935111</v>
          </cell>
          <cell r="AE169" t="str">
            <v>(C)D</v>
          </cell>
          <cell r="AF169">
            <v>322</v>
          </cell>
          <cell r="AH169">
            <v>5.3</v>
          </cell>
          <cell r="AI169" t="str">
            <v>(C)D</v>
          </cell>
          <cell r="AJ169">
            <v>6.67404758934736</v>
          </cell>
          <cell r="AK169" t="str">
            <v>(C)D</v>
          </cell>
          <cell r="AL169">
            <v>29.32893670833452</v>
          </cell>
          <cell r="AM169" t="str">
            <v>(C)D</v>
          </cell>
          <cell r="AN169">
            <v>0.5</v>
          </cell>
          <cell r="AO169" t="str">
            <v>D</v>
          </cell>
          <cell r="AP169">
            <v>19.927344724160008</v>
          </cell>
          <cell r="AQ169" t="str">
            <v>(C)D</v>
          </cell>
          <cell r="AR169">
            <v>5.352910052910053</v>
          </cell>
          <cell r="AS169" t="str">
            <v>(C)D</v>
          </cell>
          <cell r="AT169" t="str">
            <v>no</v>
          </cell>
          <cell r="AU169" t="str">
            <v>NC</v>
          </cell>
          <cell r="AV169" t="str">
            <v>NC</v>
          </cell>
          <cell r="AW169" t="str">
            <v>NC</v>
          </cell>
          <cell r="AX169" t="str">
            <v>NC</v>
          </cell>
          <cell r="AY169" t="str">
            <v>NC</v>
          </cell>
          <cell r="AZ169" t="e">
            <v>#NAME?</v>
          </cell>
          <cell r="BA169" t="e">
            <v>#NAME?</v>
          </cell>
          <cell r="BB169" t="e">
            <v>#REF!</v>
          </cell>
          <cell r="BC169" t="str">
            <v>NC</v>
          </cell>
          <cell r="BD169" t="str">
            <v>NC</v>
          </cell>
          <cell r="BE169" t="str">
            <v>NC</v>
          </cell>
        </row>
        <row r="171">
          <cell r="A171" t="str">
            <v>Alcohols, Glycols</v>
          </cell>
        </row>
        <row r="172">
          <cell r="A172" t="str">
            <v>Ethylene Glycol</v>
          </cell>
          <cell r="C172">
            <v>6E-08</v>
          </cell>
          <cell r="D172" t="str">
            <v>T</v>
          </cell>
          <cell r="E172">
            <v>2.4599999999999997E-06</v>
          </cell>
          <cell r="F172" t="str">
            <v>T</v>
          </cell>
          <cell r="G172">
            <v>4</v>
          </cell>
          <cell r="H172" t="str">
            <v>C</v>
          </cell>
          <cell r="I172">
            <v>0.103</v>
          </cell>
          <cell r="J172" t="str">
            <v>C</v>
          </cell>
          <cell r="K172">
            <v>1E-05</v>
          </cell>
          <cell r="L172" t="str">
            <v>R</v>
          </cell>
          <cell r="M172">
            <v>0.024</v>
          </cell>
          <cell r="O172">
            <v>1000000</v>
          </cell>
          <cell r="P172" t="str">
            <v>T</v>
          </cell>
          <cell r="Q172">
            <v>0.05450043893417614</v>
          </cell>
          <cell r="S172">
            <v>-1.36</v>
          </cell>
          <cell r="T172" t="str">
            <v>T</v>
          </cell>
          <cell r="U172" t="str">
            <v>NA</v>
          </cell>
          <cell r="W172" t="str">
            <v>NA</v>
          </cell>
          <cell r="Y172" t="str">
            <v>yes</v>
          </cell>
          <cell r="Z172">
            <v>0.1</v>
          </cell>
          <cell r="AA172" t="str">
            <v>D</v>
          </cell>
          <cell r="AT172" t="str">
            <v>yes</v>
          </cell>
          <cell r="AU172">
            <v>6.208051964327605E-07</v>
          </cell>
          <cell r="AV172" t="e">
            <v>#REF!</v>
          </cell>
          <cell r="AW172" t="e">
            <v>#REF!</v>
          </cell>
          <cell r="AX172" t="e">
            <v>#REF!</v>
          </cell>
          <cell r="AY172" t="e">
            <v>#REF!</v>
          </cell>
          <cell r="AZ172" t="str">
            <v>NC</v>
          </cell>
          <cell r="BA172" t="str">
            <v>NC</v>
          </cell>
          <cell r="BB172" t="str">
            <v>NC</v>
          </cell>
          <cell r="BC172" t="e">
            <v>#REF!</v>
          </cell>
          <cell r="BD172" t="e">
            <v>#REF!</v>
          </cell>
          <cell r="BE172" t="e">
            <v>#REF!</v>
          </cell>
        </row>
        <row r="173">
          <cell r="A173" t="str">
            <v>Methanol</v>
          </cell>
          <cell r="C173">
            <v>4.4E-06</v>
          </cell>
          <cell r="D173" t="str">
            <v>T</v>
          </cell>
          <cell r="E173">
            <v>0.00018040000000000002</v>
          </cell>
          <cell r="F173" t="str">
            <v>T</v>
          </cell>
          <cell r="G173">
            <v>9</v>
          </cell>
          <cell r="H173" t="str">
            <v>C</v>
          </cell>
          <cell r="I173">
            <v>0.148</v>
          </cell>
          <cell r="J173" t="str">
            <v>C</v>
          </cell>
          <cell r="K173">
            <v>1E-05</v>
          </cell>
          <cell r="L173" t="str">
            <v>R</v>
          </cell>
          <cell r="M173">
            <v>0.054</v>
          </cell>
          <cell r="O173">
            <v>1000000</v>
          </cell>
          <cell r="P173" t="str">
            <v>T</v>
          </cell>
          <cell r="Q173">
            <v>0.1530382532177437</v>
          </cell>
          <cell r="S173">
            <v>-0.77</v>
          </cell>
          <cell r="T173" t="str">
            <v>D</v>
          </cell>
          <cell r="U173" t="str">
            <v>NA</v>
          </cell>
          <cell r="W173" t="str">
            <v>NA</v>
          </cell>
          <cell r="Y173" t="str">
            <v>yes</v>
          </cell>
          <cell r="Z173">
            <v>0.1</v>
          </cell>
          <cell r="AA173" t="str">
            <v>D</v>
          </cell>
          <cell r="AT173" t="str">
            <v>yes</v>
          </cell>
          <cell r="AU173">
            <v>9.64679347541465E-06</v>
          </cell>
          <cell r="AV173" t="e">
            <v>#REF!</v>
          </cell>
          <cell r="AW173" t="e">
            <v>#REF!</v>
          </cell>
          <cell r="AX173" t="e">
            <v>#REF!</v>
          </cell>
          <cell r="AY173" t="e">
            <v>#REF!</v>
          </cell>
          <cell r="AZ173" t="str">
            <v>NC</v>
          </cell>
          <cell r="BA173" t="str">
            <v>NC</v>
          </cell>
          <cell r="BB173" t="str">
            <v>NC</v>
          </cell>
          <cell r="BC173" t="e">
            <v>#REF!</v>
          </cell>
          <cell r="BD173" t="e">
            <v>#REF!</v>
          </cell>
          <cell r="BE173" t="e">
            <v>#REF!</v>
          </cell>
        </row>
        <row r="174">
          <cell r="A174" t="str">
            <v>Triethylene Glycol</v>
          </cell>
          <cell r="C174">
            <v>3.1E-11</v>
          </cell>
          <cell r="D174" t="str">
            <v>T</v>
          </cell>
          <cell r="E174">
            <v>1.271E-09</v>
          </cell>
          <cell r="F174" t="str">
            <v>T</v>
          </cell>
          <cell r="G174">
            <v>4</v>
          </cell>
          <cell r="H174" t="str">
            <v>C</v>
          </cell>
          <cell r="I174">
            <v>0.062</v>
          </cell>
          <cell r="J174" t="str">
            <v>C</v>
          </cell>
          <cell r="K174">
            <v>1E-05</v>
          </cell>
          <cell r="L174" t="str">
            <v>R</v>
          </cell>
          <cell r="M174">
            <v>0.024</v>
          </cell>
          <cell r="O174">
            <v>1000000</v>
          </cell>
          <cell r="P174" t="str">
            <v>T</v>
          </cell>
          <cell r="Q174">
            <v>0.05450043893417614</v>
          </cell>
          <cell r="S174">
            <v>-1.36</v>
          </cell>
          <cell r="T174" t="str">
            <v>E</v>
          </cell>
          <cell r="U174" t="str">
            <v>NA</v>
          </cell>
          <cell r="W174" t="str">
            <v>NA</v>
          </cell>
          <cell r="Y174" t="str">
            <v>yes</v>
          </cell>
          <cell r="Z174">
            <v>0.1</v>
          </cell>
          <cell r="AA174" t="str">
            <v>D</v>
          </cell>
          <cell r="AT174" t="str">
            <v>yes</v>
          </cell>
          <cell r="AU174">
            <v>5.119757297006105E-07</v>
          </cell>
          <cell r="AV174" t="e">
            <v>#REF!</v>
          </cell>
          <cell r="AW174" t="e">
            <v>#REF!</v>
          </cell>
          <cell r="AX174" t="e">
            <v>#REF!</v>
          </cell>
          <cell r="AY174" t="e">
            <v>#REF!</v>
          </cell>
          <cell r="AZ174" t="str">
            <v>NC</v>
          </cell>
          <cell r="BA174" t="str">
            <v>NC</v>
          </cell>
          <cell r="BB174" t="str">
            <v>NC</v>
          </cell>
          <cell r="BC174" t="e">
            <v>#REF!</v>
          </cell>
          <cell r="BD174" t="e">
            <v>#REF!</v>
          </cell>
          <cell r="BE174" t="e">
            <v>#REF!</v>
          </cell>
        </row>
        <row r="176">
          <cell r="A176" t="str">
            <v>Metals</v>
          </cell>
        </row>
        <row r="177">
          <cell r="A177" t="str">
            <v>Aluminum</v>
          </cell>
          <cell r="C177" t="str">
            <v>NA</v>
          </cell>
          <cell r="E177" t="str">
            <v>NA</v>
          </cell>
          <cell r="G177" t="str">
            <v>NA</v>
          </cell>
          <cell r="I177" t="str">
            <v>NA</v>
          </cell>
          <cell r="K177" t="str">
            <v>NA</v>
          </cell>
          <cell r="M177" t="str">
            <v>NA</v>
          </cell>
          <cell r="O177" t="str">
            <v>NA</v>
          </cell>
          <cell r="S177" t="str">
            <v>NA</v>
          </cell>
          <cell r="Z177">
            <v>0.001</v>
          </cell>
          <cell r="AA177" t="str">
            <v>D</v>
          </cell>
          <cell r="AD177">
            <v>0.001</v>
          </cell>
          <cell r="AE177" t="str">
            <v>D</v>
          </cell>
          <cell r="AF177">
            <v>26.98</v>
          </cell>
          <cell r="AH177" t="str">
            <v>NA</v>
          </cell>
          <cell r="AJ177" t="str">
            <v>NA</v>
          </cell>
          <cell r="AL177" t="str">
            <v>NA</v>
          </cell>
          <cell r="AN177" t="str">
            <v>NA</v>
          </cell>
          <cell r="AP177" t="str">
            <v>NA</v>
          </cell>
          <cell r="AR177" t="str">
            <v>NA</v>
          </cell>
          <cell r="AT177" t="str">
            <v>no</v>
          </cell>
          <cell r="AU177" t="str">
            <v>NC</v>
          </cell>
          <cell r="AV177" t="str">
            <v>NC</v>
          </cell>
          <cell r="AW177" t="str">
            <v>NC</v>
          </cell>
          <cell r="AX177" t="str">
            <v>NC</v>
          </cell>
          <cell r="AY177" t="str">
            <v>NC</v>
          </cell>
          <cell r="AZ177" t="e">
            <v>#NAME?</v>
          </cell>
          <cell r="BA177" t="e">
            <v>#NAME?</v>
          </cell>
          <cell r="BB177" t="e">
            <v>#REF!</v>
          </cell>
          <cell r="BC177" t="str">
            <v>NC</v>
          </cell>
          <cell r="BD177" t="str">
            <v>NC</v>
          </cell>
          <cell r="BE177" t="str">
            <v>NC</v>
          </cell>
        </row>
        <row r="178">
          <cell r="A178" t="str">
            <v>Antimony</v>
          </cell>
          <cell r="C178" t="str">
            <v>NA</v>
          </cell>
          <cell r="E178" t="str">
            <v>NA</v>
          </cell>
          <cell r="G178" t="str">
            <v>NA</v>
          </cell>
          <cell r="I178" t="str">
            <v>NA</v>
          </cell>
          <cell r="K178" t="str">
            <v>NA</v>
          </cell>
          <cell r="M178" t="str">
            <v>NA</v>
          </cell>
          <cell r="O178" t="str">
            <v>NA</v>
          </cell>
          <cell r="S178" t="str">
            <v>NA</v>
          </cell>
          <cell r="Z178">
            <v>0.001</v>
          </cell>
          <cell r="AA178" t="str">
            <v>D</v>
          </cell>
          <cell r="AD178">
            <v>0.001</v>
          </cell>
          <cell r="AE178" t="str">
            <v>D</v>
          </cell>
          <cell r="AF178">
            <v>121.75</v>
          </cell>
          <cell r="AH178" t="str">
            <v>NA</v>
          </cell>
          <cell r="AJ178" t="str">
            <v>NA</v>
          </cell>
          <cell r="AL178" t="str">
            <v>NA</v>
          </cell>
          <cell r="AN178" t="str">
            <v>NA</v>
          </cell>
          <cell r="AP178" t="str">
            <v>NA</v>
          </cell>
          <cell r="AR178" t="str">
            <v>NA</v>
          </cell>
          <cell r="AT178" t="str">
            <v>no</v>
          </cell>
          <cell r="AU178" t="str">
            <v>NC</v>
          </cell>
          <cell r="AV178" t="str">
            <v>NC</v>
          </cell>
          <cell r="AW178" t="str">
            <v>NC</v>
          </cell>
          <cell r="AX178" t="str">
            <v>NC</v>
          </cell>
          <cell r="AY178" t="str">
            <v>NC</v>
          </cell>
          <cell r="AZ178" t="e">
            <v>#NAME?</v>
          </cell>
          <cell r="BA178" t="e">
            <v>#NAME?</v>
          </cell>
          <cell r="BB178" t="e">
            <v>#REF!</v>
          </cell>
          <cell r="BC178" t="str">
            <v>NC</v>
          </cell>
          <cell r="BD178" t="str">
            <v>NC</v>
          </cell>
          <cell r="BE178" t="str">
            <v>NC</v>
          </cell>
        </row>
        <row r="179">
          <cell r="A179" t="str">
            <v>Arsenic</v>
          </cell>
          <cell r="C179" t="str">
            <v>NA</v>
          </cell>
          <cell r="E179" t="str">
            <v>NA</v>
          </cell>
          <cell r="G179" t="str">
            <v>NA</v>
          </cell>
          <cell r="I179" t="str">
            <v>NA</v>
          </cell>
          <cell r="K179" t="str">
            <v>NA</v>
          </cell>
          <cell r="M179" t="str">
            <v>NA</v>
          </cell>
          <cell r="O179" t="str">
            <v>NA</v>
          </cell>
          <cell r="Q179">
            <v>44</v>
          </cell>
          <cell r="R179" t="str">
            <v>S</v>
          </cell>
          <cell r="S179" t="str">
            <v>NA</v>
          </cell>
          <cell r="Z179">
            <v>0.03</v>
          </cell>
          <cell r="AA179" t="str">
            <v>D</v>
          </cell>
          <cell r="AD179">
            <v>0.001</v>
          </cell>
          <cell r="AE179" t="str">
            <v>D</v>
          </cell>
          <cell r="AF179">
            <v>75</v>
          </cell>
          <cell r="AH179" t="str">
            <v>NA</v>
          </cell>
          <cell r="AJ179" t="str">
            <v>NA</v>
          </cell>
          <cell r="AL179" t="str">
            <v>NA</v>
          </cell>
          <cell r="AN179" t="str">
            <v>NA</v>
          </cell>
          <cell r="AP179" t="str">
            <v>NA</v>
          </cell>
          <cell r="AR179" t="str">
            <v>NA</v>
          </cell>
          <cell r="AT179" t="str">
            <v>no</v>
          </cell>
          <cell r="AU179" t="str">
            <v>NC</v>
          </cell>
          <cell r="AV179" t="str">
            <v>NC</v>
          </cell>
          <cell r="AW179" t="str">
            <v>NC</v>
          </cell>
          <cell r="AX179" t="str">
            <v>NC</v>
          </cell>
          <cell r="AY179" t="str">
            <v>NC</v>
          </cell>
          <cell r="AZ179" t="e">
            <v>#NAME?</v>
          </cell>
          <cell r="BA179" t="e">
            <v>#NAME?</v>
          </cell>
          <cell r="BB179" t="e">
            <v>#REF!</v>
          </cell>
          <cell r="BC179" t="str">
            <v>NC</v>
          </cell>
          <cell r="BD179" t="str">
            <v>NC</v>
          </cell>
          <cell r="BE179" t="str">
            <v>NC</v>
          </cell>
        </row>
        <row r="180">
          <cell r="A180" t="str">
            <v>Barium</v>
          </cell>
          <cell r="C180" t="str">
            <v>NA</v>
          </cell>
          <cell r="E180" t="str">
            <v>NA</v>
          </cell>
          <cell r="G180" t="str">
            <v>NA</v>
          </cell>
          <cell r="I180" t="str">
            <v>NA</v>
          </cell>
          <cell r="K180" t="str">
            <v>NA</v>
          </cell>
          <cell r="M180" t="str">
            <v>NA</v>
          </cell>
          <cell r="O180" t="str">
            <v>NA</v>
          </cell>
          <cell r="Q180" t="str">
            <v>NA</v>
          </cell>
          <cell r="S180" t="str">
            <v>NA</v>
          </cell>
          <cell r="Z180">
            <v>0.001</v>
          </cell>
          <cell r="AA180" t="str">
            <v>D</v>
          </cell>
          <cell r="AD180">
            <v>0.001</v>
          </cell>
          <cell r="AE180" t="str">
            <v>D</v>
          </cell>
          <cell r="AF180">
            <v>137</v>
          </cell>
          <cell r="AH180" t="str">
            <v>NA</v>
          </cell>
          <cell r="AJ180" t="str">
            <v>NA</v>
          </cell>
          <cell r="AL180" t="str">
            <v>NA</v>
          </cell>
          <cell r="AN180" t="str">
            <v>NA</v>
          </cell>
          <cell r="AP180" t="str">
            <v>NA</v>
          </cell>
          <cell r="AR180" t="str">
            <v>NA</v>
          </cell>
          <cell r="AT180" t="str">
            <v>no</v>
          </cell>
          <cell r="AU180" t="str">
            <v>NC</v>
          </cell>
          <cell r="AV180" t="str">
            <v>NC</v>
          </cell>
          <cell r="AW180" t="str">
            <v>NC</v>
          </cell>
          <cell r="AX180" t="str">
            <v>NC</v>
          </cell>
          <cell r="AY180" t="str">
            <v>NC</v>
          </cell>
          <cell r="AZ180" t="e">
            <v>#NAME?</v>
          </cell>
          <cell r="BA180" t="e">
            <v>#NAME?</v>
          </cell>
          <cell r="BB180" t="e">
            <v>#REF!</v>
          </cell>
          <cell r="BC180" t="str">
            <v>NC</v>
          </cell>
          <cell r="BD180" t="str">
            <v>NC</v>
          </cell>
          <cell r="BE180" t="str">
            <v>NC</v>
          </cell>
        </row>
        <row r="181">
          <cell r="A181" t="str">
            <v>Beryllium</v>
          </cell>
          <cell r="C181" t="str">
            <v>NA</v>
          </cell>
          <cell r="E181" t="str">
            <v>NA</v>
          </cell>
          <cell r="G181" t="str">
            <v>NA</v>
          </cell>
          <cell r="I181" t="str">
            <v>NA</v>
          </cell>
          <cell r="K181" t="str">
            <v>NA</v>
          </cell>
          <cell r="M181" t="str">
            <v>NA</v>
          </cell>
          <cell r="O181" t="str">
            <v>NA</v>
          </cell>
          <cell r="S181" t="str">
            <v>NA</v>
          </cell>
          <cell r="Z181">
            <v>0.001</v>
          </cell>
          <cell r="AA181" t="str">
            <v>D</v>
          </cell>
          <cell r="AD181">
            <v>0.001</v>
          </cell>
          <cell r="AE181" t="str">
            <v>D</v>
          </cell>
          <cell r="AF181">
            <v>9.012</v>
          </cell>
          <cell r="AH181" t="str">
            <v>NA</v>
          </cell>
          <cell r="AJ181" t="str">
            <v>NA</v>
          </cell>
          <cell r="AL181" t="str">
            <v>NA</v>
          </cell>
          <cell r="AN181" t="str">
            <v>NA</v>
          </cell>
          <cell r="AP181" t="str">
            <v>NA</v>
          </cell>
          <cell r="AR181" t="str">
            <v>NA</v>
          </cell>
          <cell r="AT181" t="str">
            <v>no</v>
          </cell>
          <cell r="AU181" t="str">
            <v>NC</v>
          </cell>
          <cell r="AV181" t="str">
            <v>NC</v>
          </cell>
          <cell r="AW181" t="str">
            <v>NC</v>
          </cell>
          <cell r="AX181" t="str">
            <v>NC</v>
          </cell>
          <cell r="AY181" t="str">
            <v>NC</v>
          </cell>
          <cell r="AZ181" t="e">
            <v>#NAME?</v>
          </cell>
          <cell r="BA181" t="e">
            <v>#NAME?</v>
          </cell>
          <cell r="BB181" t="e">
            <v>#REF!</v>
          </cell>
          <cell r="BC181" t="str">
            <v>NC</v>
          </cell>
          <cell r="BD181" t="str">
            <v>NC</v>
          </cell>
          <cell r="BE181" t="str">
            <v>NC</v>
          </cell>
        </row>
        <row r="182">
          <cell r="A182" t="str">
            <v>Cadmium, soil</v>
          </cell>
          <cell r="C182" t="str">
            <v>NA</v>
          </cell>
          <cell r="E182" t="str">
            <v>NA</v>
          </cell>
          <cell r="G182" t="str">
            <v>NA</v>
          </cell>
          <cell r="I182" t="str">
            <v>NA</v>
          </cell>
          <cell r="K182" t="str">
            <v>NA</v>
          </cell>
          <cell r="M182" t="str">
            <v>NA</v>
          </cell>
          <cell r="O182" t="str">
            <v>NA</v>
          </cell>
          <cell r="Q182">
            <v>81</v>
          </cell>
          <cell r="R182" t="str">
            <v>S</v>
          </cell>
          <cell r="S182" t="str">
            <v>NA</v>
          </cell>
          <cell r="U182">
            <v>0.005</v>
          </cell>
          <cell r="W182">
            <v>1</v>
          </cell>
          <cell r="Y182" t="str">
            <v>no</v>
          </cell>
          <cell r="Z182">
            <v>0.001</v>
          </cell>
          <cell r="AA182" t="str">
            <v>D</v>
          </cell>
          <cell r="AD182">
            <v>0.001</v>
          </cell>
          <cell r="AE182" t="str">
            <v>D</v>
          </cell>
          <cell r="AF182">
            <v>112</v>
          </cell>
          <cell r="AH182" t="str">
            <v>NA</v>
          </cell>
          <cell r="AJ182" t="str">
            <v>NA</v>
          </cell>
          <cell r="AL182" t="str">
            <v>NA</v>
          </cell>
          <cell r="AN182" t="str">
            <v>NA</v>
          </cell>
          <cell r="AP182" t="str">
            <v>NA</v>
          </cell>
          <cell r="AR182" t="str">
            <v>NA</v>
          </cell>
          <cell r="AT182" t="str">
            <v>no</v>
          </cell>
          <cell r="AU182" t="str">
            <v>NC</v>
          </cell>
          <cell r="AV182" t="str">
            <v>NC</v>
          </cell>
          <cell r="AW182" t="str">
            <v>NC</v>
          </cell>
          <cell r="AX182" t="str">
            <v>NC</v>
          </cell>
          <cell r="AY182" t="str">
            <v>NC</v>
          </cell>
          <cell r="AZ182" t="e">
            <v>#NAME?</v>
          </cell>
          <cell r="BA182" t="e">
            <v>#NAME?</v>
          </cell>
          <cell r="BB182" t="e">
            <v>#REF!</v>
          </cell>
          <cell r="BC182" t="str">
            <v>NC</v>
          </cell>
          <cell r="BD182" t="str">
            <v>NC</v>
          </cell>
          <cell r="BE182" t="str">
            <v>NC</v>
          </cell>
        </row>
        <row r="183">
          <cell r="A183" t="str">
            <v>Cadmium, water</v>
          </cell>
          <cell r="C183" t="str">
            <v>NA</v>
          </cell>
          <cell r="E183" t="str">
            <v>NA</v>
          </cell>
          <cell r="G183" t="str">
            <v>NA</v>
          </cell>
          <cell r="I183" t="str">
            <v>NA</v>
          </cell>
          <cell r="K183" t="str">
            <v>NA</v>
          </cell>
          <cell r="M183" t="str">
            <v>NA</v>
          </cell>
          <cell r="O183" t="str">
            <v>NA</v>
          </cell>
          <cell r="Q183">
            <v>81</v>
          </cell>
          <cell r="R183" t="str">
            <v>S</v>
          </cell>
          <cell r="S183" t="str">
            <v>NA</v>
          </cell>
          <cell r="U183">
            <v>0.005</v>
          </cell>
          <cell r="W183">
            <v>1</v>
          </cell>
          <cell r="Y183" t="str">
            <v>no</v>
          </cell>
          <cell r="Z183">
            <v>0.001</v>
          </cell>
          <cell r="AA183" t="str">
            <v>D</v>
          </cell>
          <cell r="AD183">
            <v>0.001</v>
          </cell>
          <cell r="AE183" t="str">
            <v>D</v>
          </cell>
          <cell r="AF183">
            <v>112</v>
          </cell>
          <cell r="AH183" t="str">
            <v>NA</v>
          </cell>
          <cell r="AJ183" t="str">
            <v>NA</v>
          </cell>
          <cell r="AL183" t="str">
            <v>NA</v>
          </cell>
          <cell r="AN183" t="str">
            <v>NA</v>
          </cell>
          <cell r="AP183" t="str">
            <v>NA</v>
          </cell>
          <cell r="AR183" t="str">
            <v>NA</v>
          </cell>
          <cell r="AT183" t="str">
            <v>no</v>
          </cell>
          <cell r="AU183" t="str">
            <v>NC</v>
          </cell>
          <cell r="AV183" t="str">
            <v>NC</v>
          </cell>
          <cell r="AW183" t="str">
            <v>NC</v>
          </cell>
          <cell r="AX183" t="str">
            <v>NC</v>
          </cell>
          <cell r="AY183" t="str">
            <v>NC</v>
          </cell>
          <cell r="AZ183" t="e">
            <v>#NAME?</v>
          </cell>
          <cell r="BA183" t="e">
            <v>#NAME?</v>
          </cell>
          <cell r="BB183" t="e">
            <v>#REF!</v>
          </cell>
          <cell r="BC183" t="str">
            <v>NC</v>
          </cell>
          <cell r="BD183" t="str">
            <v>NC</v>
          </cell>
          <cell r="BE183" t="str">
            <v>NC</v>
          </cell>
        </row>
        <row r="184">
          <cell r="A184" t="str">
            <v>Chromium, Trivalent</v>
          </cell>
          <cell r="C184" t="str">
            <v>NA</v>
          </cell>
          <cell r="E184" t="str">
            <v>NA</v>
          </cell>
          <cell r="G184" t="str">
            <v>NA</v>
          </cell>
          <cell r="I184" t="str">
            <v>NA</v>
          </cell>
          <cell r="K184" t="str">
            <v>NA</v>
          </cell>
          <cell r="M184" t="str">
            <v>NA</v>
          </cell>
          <cell r="O184" t="str">
            <v>NA</v>
          </cell>
          <cell r="Q184">
            <v>16</v>
          </cell>
          <cell r="R184" t="str">
            <v>S</v>
          </cell>
          <cell r="S184" t="str">
            <v>NA</v>
          </cell>
          <cell r="Z184">
            <v>0.001</v>
          </cell>
          <cell r="AA184" t="str">
            <v>D</v>
          </cell>
          <cell r="AD184">
            <v>0.001</v>
          </cell>
          <cell r="AE184" t="str">
            <v>D</v>
          </cell>
          <cell r="AF184">
            <v>52</v>
          </cell>
          <cell r="AH184" t="str">
            <v>NA</v>
          </cell>
          <cell r="AJ184" t="str">
            <v>NA</v>
          </cell>
          <cell r="AL184" t="str">
            <v>NA</v>
          </cell>
          <cell r="AN184" t="str">
            <v>NA</v>
          </cell>
          <cell r="AP184" t="str">
            <v>NA</v>
          </cell>
          <cell r="AR184" t="str">
            <v>NA</v>
          </cell>
          <cell r="AT184" t="str">
            <v>no</v>
          </cell>
          <cell r="AU184" t="str">
            <v>NC</v>
          </cell>
          <cell r="AV184" t="str">
            <v>NC</v>
          </cell>
          <cell r="AW184" t="str">
            <v>NC</v>
          </cell>
          <cell r="AX184" t="str">
            <v>NC</v>
          </cell>
          <cell r="AY184" t="str">
            <v>NC</v>
          </cell>
          <cell r="AZ184" t="e">
            <v>#NAME?</v>
          </cell>
          <cell r="BA184" t="e">
            <v>#NAME?</v>
          </cell>
          <cell r="BB184" t="e">
            <v>#REF!</v>
          </cell>
          <cell r="BC184" t="str">
            <v>NC</v>
          </cell>
          <cell r="BD184" t="str">
            <v>NC</v>
          </cell>
          <cell r="BE184" t="str">
            <v>NC</v>
          </cell>
        </row>
        <row r="185">
          <cell r="A185" t="str">
            <v>Chromium, Hexavalent</v>
          </cell>
          <cell r="C185" t="str">
            <v>NA</v>
          </cell>
          <cell r="E185" t="str">
            <v>NA</v>
          </cell>
          <cell r="G185" t="str">
            <v>NA</v>
          </cell>
          <cell r="I185" t="str">
            <v>NA</v>
          </cell>
          <cell r="K185" t="str">
            <v>NA</v>
          </cell>
          <cell r="M185" t="str">
            <v>NA</v>
          </cell>
          <cell r="O185" t="str">
            <v>NA</v>
          </cell>
          <cell r="Q185">
            <v>16</v>
          </cell>
          <cell r="R185" t="str">
            <v>S</v>
          </cell>
          <cell r="S185" t="str">
            <v>NA</v>
          </cell>
          <cell r="U185">
            <v>0.1</v>
          </cell>
          <cell r="W185">
            <v>5</v>
          </cell>
          <cell r="Y185" t="str">
            <v>no</v>
          </cell>
          <cell r="Z185">
            <v>0.001</v>
          </cell>
          <cell r="AA185" t="str">
            <v>D</v>
          </cell>
          <cell r="AD185">
            <v>0.002</v>
          </cell>
          <cell r="AE185" t="str">
            <v>D</v>
          </cell>
          <cell r="AF185">
            <v>52</v>
          </cell>
          <cell r="AH185" t="str">
            <v>NA</v>
          </cell>
          <cell r="AJ185" t="str">
            <v>NA</v>
          </cell>
          <cell r="AL185" t="str">
            <v>NA</v>
          </cell>
          <cell r="AN185" t="str">
            <v>NA</v>
          </cell>
          <cell r="AP185" t="str">
            <v>NA</v>
          </cell>
          <cell r="AR185" t="str">
            <v>NA</v>
          </cell>
          <cell r="AT185" t="str">
            <v>no</v>
          </cell>
          <cell r="AU185" t="str">
            <v>NC</v>
          </cell>
          <cell r="AV185" t="str">
            <v>NC</v>
          </cell>
          <cell r="AW185" t="str">
            <v>NC</v>
          </cell>
          <cell r="AX185" t="str">
            <v>NC</v>
          </cell>
          <cell r="AY185" t="str">
            <v>NC</v>
          </cell>
          <cell r="AZ185" t="e">
            <v>#NAME?</v>
          </cell>
          <cell r="BA185" t="e">
            <v>#NAME?</v>
          </cell>
          <cell r="BB185" t="e">
            <v>#REF!</v>
          </cell>
          <cell r="BC185" t="str">
            <v>NC</v>
          </cell>
          <cell r="BD185" t="str">
            <v>NC</v>
          </cell>
          <cell r="BE185" t="str">
            <v>NC</v>
          </cell>
        </row>
        <row r="186">
          <cell r="A186" t="str">
            <v>Chromium</v>
          </cell>
          <cell r="C186" t="str">
            <v>NA</v>
          </cell>
          <cell r="E186" t="str">
            <v>NA</v>
          </cell>
          <cell r="G186" t="str">
            <v>NA</v>
          </cell>
          <cell r="I186" t="str">
            <v>NA</v>
          </cell>
          <cell r="K186" t="str">
            <v>NA</v>
          </cell>
          <cell r="M186" t="str">
            <v>NA</v>
          </cell>
          <cell r="O186" t="str">
            <v>NA</v>
          </cell>
          <cell r="Q186">
            <v>16</v>
          </cell>
          <cell r="R186" t="str">
            <v>S</v>
          </cell>
          <cell r="S186" t="str">
            <v>NA</v>
          </cell>
          <cell r="U186">
            <v>0.1</v>
          </cell>
          <cell r="W186">
            <v>5</v>
          </cell>
          <cell r="Y186" t="str">
            <v>no</v>
          </cell>
          <cell r="Z186">
            <v>0.001</v>
          </cell>
          <cell r="AA186" t="str">
            <v>D</v>
          </cell>
          <cell r="AD186">
            <v>0.002</v>
          </cell>
          <cell r="AE186" t="str">
            <v>D</v>
          </cell>
          <cell r="AF186">
            <v>52</v>
          </cell>
          <cell r="AH186" t="str">
            <v>NA</v>
          </cell>
          <cell r="AJ186" t="str">
            <v>NA</v>
          </cell>
          <cell r="AL186" t="str">
            <v>NA</v>
          </cell>
          <cell r="AN186" t="str">
            <v>NA</v>
          </cell>
          <cell r="AP186" t="str">
            <v>NA</v>
          </cell>
          <cell r="AR186" t="str">
            <v>NA</v>
          </cell>
          <cell r="AT186" t="str">
            <v>no</v>
          </cell>
          <cell r="AU186" t="str">
            <v>NC</v>
          </cell>
          <cell r="AV186" t="str">
            <v>NC</v>
          </cell>
          <cell r="AW186" t="str">
            <v>NC</v>
          </cell>
          <cell r="AX186" t="str">
            <v>NC</v>
          </cell>
          <cell r="AY186" t="str">
            <v>NC</v>
          </cell>
          <cell r="AZ186" t="e">
            <v>#NAME?</v>
          </cell>
          <cell r="BA186" t="e">
            <v>#NAME?</v>
          </cell>
          <cell r="BB186" t="e">
            <v>#REF!</v>
          </cell>
          <cell r="BC186" t="str">
            <v>NC</v>
          </cell>
          <cell r="BD186" t="str">
            <v>NC</v>
          </cell>
          <cell r="BE186" t="str">
            <v>NC</v>
          </cell>
        </row>
        <row r="187">
          <cell r="A187" t="str">
            <v>Cobalt</v>
          </cell>
          <cell r="C187" t="str">
            <v>NA</v>
          </cell>
          <cell r="E187" t="str">
            <v>NA</v>
          </cell>
          <cell r="G187" t="str">
            <v>NA</v>
          </cell>
          <cell r="I187" t="str">
            <v>NA</v>
          </cell>
          <cell r="K187" t="str">
            <v>NA</v>
          </cell>
          <cell r="M187" t="str">
            <v>NA</v>
          </cell>
          <cell r="O187" t="str">
            <v>NA</v>
          </cell>
          <cell r="S187" t="str">
            <v>NA</v>
          </cell>
          <cell r="Z187">
            <v>0.001</v>
          </cell>
          <cell r="AA187" t="str">
            <v>D</v>
          </cell>
          <cell r="AD187">
            <v>0.0004</v>
          </cell>
          <cell r="AE187" t="str">
            <v>D</v>
          </cell>
          <cell r="AF187">
            <v>58.9332</v>
          </cell>
          <cell r="AH187" t="str">
            <v>NA</v>
          </cell>
          <cell r="AJ187" t="str">
            <v>NA</v>
          </cell>
          <cell r="AL187" t="str">
            <v>NA</v>
          </cell>
          <cell r="AN187" t="str">
            <v>NA</v>
          </cell>
          <cell r="AP187" t="str">
            <v>NA</v>
          </cell>
          <cell r="AR187" t="str">
            <v>NA</v>
          </cell>
          <cell r="AT187" t="str">
            <v>no</v>
          </cell>
          <cell r="AU187" t="str">
            <v>NC</v>
          </cell>
          <cell r="AV187" t="str">
            <v>NC</v>
          </cell>
          <cell r="AW187" t="str">
            <v>NC</v>
          </cell>
          <cell r="AX187" t="str">
            <v>NC</v>
          </cell>
          <cell r="AY187" t="str">
            <v>NC</v>
          </cell>
          <cell r="AZ187" t="e">
            <v>#NAME?</v>
          </cell>
          <cell r="BA187" t="e">
            <v>#NAME?</v>
          </cell>
          <cell r="BB187" t="e">
            <v>#REF!</v>
          </cell>
          <cell r="BC187" t="str">
            <v>NC</v>
          </cell>
          <cell r="BD187" t="str">
            <v>NC</v>
          </cell>
          <cell r="BE187" t="str">
            <v>NC</v>
          </cell>
        </row>
        <row r="188">
          <cell r="A188" t="str">
            <v>Copper</v>
          </cell>
          <cell r="C188" t="str">
            <v>NA</v>
          </cell>
          <cell r="E188" t="str">
            <v>NA</v>
          </cell>
          <cell r="G188" t="str">
            <v>NA</v>
          </cell>
          <cell r="I188" t="str">
            <v>NA</v>
          </cell>
          <cell r="K188" t="str">
            <v>NA</v>
          </cell>
          <cell r="M188" t="str">
            <v>NA</v>
          </cell>
          <cell r="O188" t="str">
            <v>NA</v>
          </cell>
          <cell r="S188" t="str">
            <v>NA</v>
          </cell>
          <cell r="Z188">
            <v>0.001</v>
          </cell>
          <cell r="AA188" t="str">
            <v>D</v>
          </cell>
          <cell r="AD188">
            <v>0.001</v>
          </cell>
          <cell r="AE188" t="str">
            <v>D</v>
          </cell>
          <cell r="AF188">
            <v>63.546</v>
          </cell>
          <cell r="AH188" t="str">
            <v>NA</v>
          </cell>
          <cell r="AJ188" t="str">
            <v>NA</v>
          </cell>
          <cell r="AL188" t="str">
            <v>NA</v>
          </cell>
          <cell r="AN188" t="str">
            <v>NA</v>
          </cell>
          <cell r="AP188" t="str">
            <v>NA</v>
          </cell>
          <cell r="AR188" t="str">
            <v>NA</v>
          </cell>
          <cell r="AT188" t="str">
            <v>no</v>
          </cell>
          <cell r="AU188" t="str">
            <v>NC</v>
          </cell>
          <cell r="AV188" t="str">
            <v>NC</v>
          </cell>
          <cell r="AW188" t="str">
            <v>NC</v>
          </cell>
          <cell r="AX188" t="str">
            <v>NC</v>
          </cell>
          <cell r="AY188" t="str">
            <v>NC</v>
          </cell>
          <cell r="AZ188" t="e">
            <v>#NAME?</v>
          </cell>
          <cell r="BA188" t="e">
            <v>#NAME?</v>
          </cell>
          <cell r="BB188" t="e">
            <v>#REF!</v>
          </cell>
          <cell r="BC188" t="str">
            <v>NC</v>
          </cell>
          <cell r="BD188" t="str">
            <v>NC</v>
          </cell>
          <cell r="BE188" t="str">
            <v>NC</v>
          </cell>
        </row>
        <row r="189">
          <cell r="A189" t="str">
            <v>Hafnium</v>
          </cell>
          <cell r="C189" t="str">
            <v>NA</v>
          </cell>
          <cell r="E189" t="str">
            <v>NA</v>
          </cell>
          <cell r="G189" t="str">
            <v>NA</v>
          </cell>
          <cell r="I189" t="str">
            <v>NA</v>
          </cell>
          <cell r="K189" t="str">
            <v>NA</v>
          </cell>
          <cell r="M189" t="str">
            <v>NA</v>
          </cell>
          <cell r="O189" t="str">
            <v>NA</v>
          </cell>
          <cell r="S189" t="str">
            <v>NA</v>
          </cell>
          <cell r="Z189">
            <v>0.001</v>
          </cell>
          <cell r="AA189" t="str">
            <v>D</v>
          </cell>
          <cell r="AD189">
            <v>0.001</v>
          </cell>
          <cell r="AE189" t="str">
            <v>D</v>
          </cell>
          <cell r="AF189">
            <v>178.49</v>
          </cell>
          <cell r="AH189" t="str">
            <v>NA</v>
          </cell>
          <cell r="AJ189" t="str">
            <v>NA</v>
          </cell>
          <cell r="AL189" t="str">
            <v>NA</v>
          </cell>
          <cell r="AN189" t="str">
            <v>NA</v>
          </cell>
          <cell r="AP189" t="str">
            <v>NA</v>
          </cell>
          <cell r="AR189" t="str">
            <v>NA</v>
          </cell>
          <cell r="AT189" t="str">
            <v>no</v>
          </cell>
          <cell r="AU189" t="str">
            <v>NC</v>
          </cell>
          <cell r="AV189" t="str">
            <v>NC</v>
          </cell>
          <cell r="AW189" t="str">
            <v>NC</v>
          </cell>
          <cell r="AX189" t="str">
            <v>NC</v>
          </cell>
          <cell r="AY189" t="str">
            <v>NC</v>
          </cell>
          <cell r="AZ189" t="e">
            <v>#NAME?</v>
          </cell>
          <cell r="BA189" t="e">
            <v>#NAME?</v>
          </cell>
          <cell r="BB189" t="e">
            <v>#REF!</v>
          </cell>
          <cell r="BC189" t="str">
            <v>NC</v>
          </cell>
          <cell r="BD189" t="str">
            <v>NC</v>
          </cell>
          <cell r="BE189" t="str">
            <v>NC</v>
          </cell>
        </row>
        <row r="190">
          <cell r="A190" t="str">
            <v>Iron</v>
          </cell>
          <cell r="C190" t="str">
            <v>NA</v>
          </cell>
          <cell r="E190" t="str">
            <v>NA</v>
          </cell>
          <cell r="G190" t="str">
            <v>NA</v>
          </cell>
          <cell r="I190" t="str">
            <v>NA</v>
          </cell>
          <cell r="K190" t="str">
            <v>NA</v>
          </cell>
          <cell r="M190" t="str">
            <v>NA</v>
          </cell>
          <cell r="O190" t="str">
            <v>NA</v>
          </cell>
          <cell r="S190" t="str">
            <v>NA</v>
          </cell>
          <cell r="Z190">
            <v>0.001</v>
          </cell>
          <cell r="AA190" t="str">
            <v>D</v>
          </cell>
          <cell r="AD190">
            <v>0.001</v>
          </cell>
          <cell r="AE190" t="str">
            <v>D</v>
          </cell>
          <cell r="AF190">
            <v>55.845</v>
          </cell>
          <cell r="AH190" t="str">
            <v>NA</v>
          </cell>
          <cell r="AJ190" t="str">
            <v>NA</v>
          </cell>
          <cell r="AL190" t="str">
            <v>NA</v>
          </cell>
          <cell r="AN190" t="str">
            <v>NA</v>
          </cell>
          <cell r="AP190" t="str">
            <v>NA</v>
          </cell>
          <cell r="AR190" t="str">
            <v>NA</v>
          </cell>
          <cell r="AT190" t="str">
            <v>no</v>
          </cell>
          <cell r="AU190" t="str">
            <v>NC</v>
          </cell>
          <cell r="AV190" t="str">
            <v>NC</v>
          </cell>
          <cell r="AW190" t="str">
            <v>NC</v>
          </cell>
          <cell r="AX190" t="str">
            <v>NC</v>
          </cell>
          <cell r="AY190" t="str">
            <v>NC</v>
          </cell>
          <cell r="AZ190" t="e">
            <v>#NAME?</v>
          </cell>
          <cell r="BA190" t="e">
            <v>#NAME?</v>
          </cell>
          <cell r="BB190" t="e">
            <v>#REF!</v>
          </cell>
          <cell r="BC190" t="str">
            <v>NC</v>
          </cell>
          <cell r="BD190" t="str">
            <v>NC</v>
          </cell>
          <cell r="BE190" t="str">
            <v>NC</v>
          </cell>
        </row>
        <row r="191">
          <cell r="A191" t="str">
            <v>Lead</v>
          </cell>
          <cell r="C191" t="str">
            <v>NA</v>
          </cell>
          <cell r="E191" t="str">
            <v>NA</v>
          </cell>
          <cell r="G191" t="str">
            <v>NA</v>
          </cell>
          <cell r="I191" t="str">
            <v>NA</v>
          </cell>
          <cell r="K191" t="str">
            <v>NA</v>
          </cell>
          <cell r="M191" t="str">
            <v>NA</v>
          </cell>
          <cell r="O191" t="str">
            <v>NA</v>
          </cell>
          <cell r="Q191">
            <v>49</v>
          </cell>
          <cell r="R191" t="str">
            <v>S</v>
          </cell>
          <cell r="S191" t="str">
            <v>NA</v>
          </cell>
          <cell r="U191">
            <v>0.05</v>
          </cell>
          <cell r="W191">
            <v>5</v>
          </cell>
          <cell r="Y191" t="str">
            <v>no</v>
          </cell>
          <cell r="Z191">
            <v>0.001</v>
          </cell>
          <cell r="AA191" t="str">
            <v>D</v>
          </cell>
          <cell r="AD191">
            <v>0.0001</v>
          </cell>
          <cell r="AE191" t="str">
            <v>D</v>
          </cell>
          <cell r="AF191">
            <v>207</v>
          </cell>
          <cell r="AH191" t="str">
            <v>NA</v>
          </cell>
          <cell r="AJ191" t="str">
            <v>NA</v>
          </cell>
          <cell r="AL191" t="str">
            <v>NA</v>
          </cell>
          <cell r="AN191" t="str">
            <v>NA</v>
          </cell>
          <cell r="AP191" t="str">
            <v>NA</v>
          </cell>
          <cell r="AR191" t="str">
            <v>NA</v>
          </cell>
          <cell r="AT191" t="str">
            <v>no</v>
          </cell>
          <cell r="AU191" t="str">
            <v>NC</v>
          </cell>
          <cell r="AV191" t="str">
            <v>NC</v>
          </cell>
          <cell r="AW191" t="str">
            <v>NC</v>
          </cell>
          <cell r="AX191" t="str">
            <v>NC</v>
          </cell>
          <cell r="AY191" t="str">
            <v>NC</v>
          </cell>
          <cell r="AZ191" t="e">
            <v>#NAME?</v>
          </cell>
          <cell r="BA191" t="e">
            <v>#NAME?</v>
          </cell>
          <cell r="BB191" t="e">
            <v>#REF!</v>
          </cell>
          <cell r="BC191" t="str">
            <v>NC</v>
          </cell>
          <cell r="BD191" t="str">
            <v>NC</v>
          </cell>
          <cell r="BE191" t="str">
            <v>NC</v>
          </cell>
        </row>
        <row r="192">
          <cell r="A192" t="str">
            <v>Manganese</v>
          </cell>
          <cell r="C192" t="str">
            <v>NA</v>
          </cell>
          <cell r="E192" t="str">
            <v>NA</v>
          </cell>
          <cell r="G192" t="str">
            <v>NA</v>
          </cell>
          <cell r="I192" t="str">
            <v>NA</v>
          </cell>
          <cell r="K192" t="str">
            <v>NA</v>
          </cell>
          <cell r="M192" t="str">
            <v>NA</v>
          </cell>
          <cell r="O192" t="str">
            <v>NA</v>
          </cell>
          <cell r="Q192" t="str">
            <v>NA</v>
          </cell>
          <cell r="S192" t="str">
            <v>NA</v>
          </cell>
          <cell r="Z192">
            <v>0.001</v>
          </cell>
          <cell r="AA192" t="str">
            <v>D</v>
          </cell>
          <cell r="AD192">
            <v>0.001</v>
          </cell>
          <cell r="AE192" t="str">
            <v>D</v>
          </cell>
          <cell r="AF192">
            <v>55</v>
          </cell>
          <cell r="AH192" t="str">
            <v>NA</v>
          </cell>
          <cell r="AJ192" t="str">
            <v>NA</v>
          </cell>
          <cell r="AL192" t="str">
            <v>NA</v>
          </cell>
          <cell r="AN192" t="str">
            <v>NA</v>
          </cell>
          <cell r="AP192" t="str">
            <v>NA</v>
          </cell>
          <cell r="AR192" t="str">
            <v>NA</v>
          </cell>
          <cell r="AT192" t="str">
            <v>no</v>
          </cell>
          <cell r="AU192" t="str">
            <v>NC</v>
          </cell>
          <cell r="AV192" t="str">
            <v>NC</v>
          </cell>
          <cell r="AW192" t="str">
            <v>NC</v>
          </cell>
          <cell r="AX192" t="str">
            <v>NC</v>
          </cell>
          <cell r="AY192" t="str">
            <v>NC</v>
          </cell>
          <cell r="AZ192" t="e">
            <v>#NAME?</v>
          </cell>
          <cell r="BA192" t="e">
            <v>#NAME?</v>
          </cell>
          <cell r="BB192" t="e">
            <v>#REF!</v>
          </cell>
          <cell r="BC192" t="str">
            <v>NC</v>
          </cell>
          <cell r="BD192" t="str">
            <v>NC</v>
          </cell>
          <cell r="BE192" t="str">
            <v>NC</v>
          </cell>
        </row>
        <row r="193">
          <cell r="A193" t="str">
            <v>Mercury</v>
          </cell>
          <cell r="C193" t="str">
            <v>NA</v>
          </cell>
          <cell r="E193" t="str">
            <v>NA</v>
          </cell>
          <cell r="G193" t="str">
            <v>NA</v>
          </cell>
          <cell r="I193" t="str">
            <v>NA</v>
          </cell>
          <cell r="K193" t="str">
            <v>NA</v>
          </cell>
          <cell r="M193" t="str">
            <v>NA</v>
          </cell>
          <cell r="O193" t="str">
            <v>NA</v>
          </cell>
          <cell r="Q193">
            <v>5500</v>
          </cell>
          <cell r="R193" t="str">
            <v>S</v>
          </cell>
          <cell r="S193" t="str">
            <v>NA</v>
          </cell>
          <cell r="Z193">
            <v>0.001</v>
          </cell>
          <cell r="AA193" t="str">
            <v>D</v>
          </cell>
          <cell r="AD193">
            <v>0.001</v>
          </cell>
          <cell r="AE193" t="str">
            <v>D</v>
          </cell>
          <cell r="AF193">
            <v>201</v>
          </cell>
          <cell r="AH193" t="str">
            <v>NA</v>
          </cell>
          <cell r="AJ193" t="str">
            <v>NA</v>
          </cell>
          <cell r="AL193" t="str">
            <v>NA</v>
          </cell>
          <cell r="AN193" t="str">
            <v>NA</v>
          </cell>
          <cell r="AP193" t="str">
            <v>NA</v>
          </cell>
          <cell r="AR193" t="str">
            <v>NA</v>
          </cell>
          <cell r="AT193" t="str">
            <v>no</v>
          </cell>
          <cell r="AU193" t="str">
            <v>NC</v>
          </cell>
          <cell r="AV193" t="str">
            <v>NC</v>
          </cell>
          <cell r="AW193" t="str">
            <v>NC</v>
          </cell>
          <cell r="AX193" t="str">
            <v>NC</v>
          </cell>
          <cell r="AY193" t="str">
            <v>NC</v>
          </cell>
          <cell r="AZ193" t="e">
            <v>#NAME?</v>
          </cell>
          <cell r="BA193" t="e">
            <v>#NAME?</v>
          </cell>
          <cell r="BB193" t="e">
            <v>#REF!</v>
          </cell>
          <cell r="BC193" t="str">
            <v>NC</v>
          </cell>
          <cell r="BD193" t="str">
            <v>NC</v>
          </cell>
          <cell r="BE193" t="str">
            <v>NC</v>
          </cell>
        </row>
        <row r="194">
          <cell r="A194" t="str">
            <v>Nickel</v>
          </cell>
          <cell r="C194" t="str">
            <v>NA</v>
          </cell>
          <cell r="E194" t="str">
            <v>NA</v>
          </cell>
          <cell r="G194" t="str">
            <v>NA</v>
          </cell>
          <cell r="I194" t="str">
            <v>NA</v>
          </cell>
          <cell r="K194" t="str">
            <v>NA</v>
          </cell>
          <cell r="M194" t="str">
            <v>NA</v>
          </cell>
          <cell r="O194" t="str">
            <v>NA</v>
          </cell>
          <cell r="Q194">
            <v>47</v>
          </cell>
          <cell r="R194" t="str">
            <v>S</v>
          </cell>
          <cell r="S194" t="str">
            <v>NA</v>
          </cell>
          <cell r="Z194">
            <v>0.001</v>
          </cell>
          <cell r="AA194" t="str">
            <v>D</v>
          </cell>
          <cell r="AD194">
            <v>0.0002</v>
          </cell>
          <cell r="AE194" t="str">
            <v>D</v>
          </cell>
          <cell r="AF194">
            <v>59</v>
          </cell>
          <cell r="AH194" t="str">
            <v>NA</v>
          </cell>
          <cell r="AJ194" t="str">
            <v>NA</v>
          </cell>
          <cell r="AL194" t="str">
            <v>NA</v>
          </cell>
          <cell r="AN194" t="str">
            <v>NA</v>
          </cell>
          <cell r="AP194" t="str">
            <v>NA</v>
          </cell>
          <cell r="AR194" t="str">
            <v>NA</v>
          </cell>
          <cell r="AT194" t="str">
            <v>no</v>
          </cell>
          <cell r="AU194" t="str">
            <v>NC</v>
          </cell>
          <cell r="AV194" t="str">
            <v>NC</v>
          </cell>
          <cell r="AW194" t="str">
            <v>NC</v>
          </cell>
          <cell r="AX194" t="str">
            <v>NC</v>
          </cell>
          <cell r="AY194" t="str">
            <v>NC</v>
          </cell>
          <cell r="AZ194" t="e">
            <v>#NAME?</v>
          </cell>
          <cell r="BA194" t="e">
            <v>#NAME?</v>
          </cell>
          <cell r="BB194" t="e">
            <v>#REF!</v>
          </cell>
          <cell r="BC194" t="str">
            <v>NC</v>
          </cell>
          <cell r="BD194" t="str">
            <v>NC</v>
          </cell>
          <cell r="BE194" t="str">
            <v>NC</v>
          </cell>
        </row>
        <row r="195">
          <cell r="A195" t="str">
            <v>Selenium</v>
          </cell>
          <cell r="C195" t="str">
            <v>NA</v>
          </cell>
          <cell r="E195" t="str">
            <v>NA</v>
          </cell>
          <cell r="G195" t="str">
            <v>NA</v>
          </cell>
          <cell r="I195" t="str">
            <v>NA</v>
          </cell>
          <cell r="K195" t="str">
            <v>NA</v>
          </cell>
          <cell r="M195" t="str">
            <v>NA</v>
          </cell>
          <cell r="O195" t="str">
            <v>NA</v>
          </cell>
          <cell r="S195" t="str">
            <v>NA</v>
          </cell>
          <cell r="Z195">
            <v>0.001</v>
          </cell>
          <cell r="AA195" t="str">
            <v>D</v>
          </cell>
          <cell r="AD195">
            <v>0.001</v>
          </cell>
          <cell r="AE195" t="str">
            <v>D</v>
          </cell>
          <cell r="AF195">
            <v>78.96</v>
          </cell>
          <cell r="AH195" t="str">
            <v>NA</v>
          </cell>
          <cell r="AJ195" t="str">
            <v>NA</v>
          </cell>
          <cell r="AL195" t="str">
            <v>NA</v>
          </cell>
          <cell r="AN195" t="str">
            <v>NA</v>
          </cell>
          <cell r="AP195" t="str">
            <v>NA</v>
          </cell>
          <cell r="AR195" t="str">
            <v>NA</v>
          </cell>
          <cell r="AT195" t="str">
            <v>no</v>
          </cell>
          <cell r="AU195" t="str">
            <v>NC</v>
          </cell>
          <cell r="AV195" t="str">
            <v>NC</v>
          </cell>
          <cell r="AW195" t="str">
            <v>NC</v>
          </cell>
          <cell r="AX195" t="str">
            <v>NC</v>
          </cell>
          <cell r="AY195" t="str">
            <v>NC</v>
          </cell>
          <cell r="AZ195" t="e">
            <v>#NAME?</v>
          </cell>
          <cell r="BA195" t="e">
            <v>#NAME?</v>
          </cell>
          <cell r="BB195" t="e">
            <v>#REF!</v>
          </cell>
          <cell r="BC195" t="str">
            <v>NC</v>
          </cell>
          <cell r="BD195" t="str">
            <v>NC</v>
          </cell>
          <cell r="BE195" t="str">
            <v>NC</v>
          </cell>
        </row>
        <row r="196">
          <cell r="A196" t="str">
            <v>Silver</v>
          </cell>
          <cell r="C196" t="str">
            <v>NA</v>
          </cell>
          <cell r="E196" t="str">
            <v>NA</v>
          </cell>
          <cell r="G196" t="str">
            <v>NA</v>
          </cell>
          <cell r="I196" t="str">
            <v>NA</v>
          </cell>
          <cell r="K196" t="str">
            <v>NA</v>
          </cell>
          <cell r="M196" t="str">
            <v>NA</v>
          </cell>
          <cell r="O196" t="str">
            <v>NA</v>
          </cell>
          <cell r="S196" t="str">
            <v>NA</v>
          </cell>
          <cell r="Z196">
            <v>0.001</v>
          </cell>
          <cell r="AA196" t="str">
            <v>D</v>
          </cell>
          <cell r="AD196">
            <v>0.0006</v>
          </cell>
          <cell r="AE196" t="str">
            <v>D</v>
          </cell>
          <cell r="AF196">
            <v>107.86</v>
          </cell>
          <cell r="AH196" t="str">
            <v>NA</v>
          </cell>
          <cell r="AJ196" t="str">
            <v>NA</v>
          </cell>
          <cell r="AL196" t="str">
            <v>NA</v>
          </cell>
          <cell r="AN196" t="str">
            <v>NA</v>
          </cell>
          <cell r="AP196" t="str">
            <v>NA</v>
          </cell>
          <cell r="AR196" t="str">
            <v>NA</v>
          </cell>
          <cell r="AT196" t="str">
            <v>no</v>
          </cell>
          <cell r="AU196" t="str">
            <v>NC</v>
          </cell>
          <cell r="AV196" t="str">
            <v>NC</v>
          </cell>
          <cell r="AW196" t="str">
            <v>NC</v>
          </cell>
          <cell r="AX196" t="str">
            <v>NC</v>
          </cell>
          <cell r="AY196" t="str">
            <v>NC</v>
          </cell>
          <cell r="AZ196" t="e">
            <v>#NAME?</v>
          </cell>
          <cell r="BA196" t="e">
            <v>#NAME?</v>
          </cell>
          <cell r="BB196" t="e">
            <v>#REF!</v>
          </cell>
          <cell r="BC196" t="str">
            <v>NC</v>
          </cell>
          <cell r="BD196" t="str">
            <v>NC</v>
          </cell>
          <cell r="BE196" t="str">
            <v>NC</v>
          </cell>
        </row>
        <row r="197">
          <cell r="A197" t="str">
            <v>Thallium</v>
          </cell>
          <cell r="C197" t="str">
            <v>NA</v>
          </cell>
          <cell r="E197" t="str">
            <v>NA</v>
          </cell>
          <cell r="G197" t="str">
            <v>NA</v>
          </cell>
          <cell r="I197" t="str">
            <v>NA</v>
          </cell>
          <cell r="K197" t="str">
            <v>NA</v>
          </cell>
          <cell r="M197" t="str">
            <v>NA</v>
          </cell>
          <cell r="O197" t="str">
            <v>NA</v>
          </cell>
          <cell r="S197" t="str">
            <v>NA</v>
          </cell>
          <cell r="Z197">
            <v>0.001</v>
          </cell>
          <cell r="AA197" t="str">
            <v>D</v>
          </cell>
          <cell r="AD197">
            <v>0.001</v>
          </cell>
          <cell r="AE197" t="str">
            <v>D</v>
          </cell>
          <cell r="AF197">
            <v>204.38</v>
          </cell>
          <cell r="AH197" t="str">
            <v>NA</v>
          </cell>
          <cell r="AJ197" t="str">
            <v>NA</v>
          </cell>
          <cell r="AL197" t="str">
            <v>NA</v>
          </cell>
          <cell r="AN197" t="str">
            <v>NA</v>
          </cell>
          <cell r="AP197" t="str">
            <v>NA</v>
          </cell>
          <cell r="AR197" t="str">
            <v>NA</v>
          </cell>
          <cell r="AT197" t="str">
            <v>no</v>
          </cell>
          <cell r="AU197" t="str">
            <v>NC</v>
          </cell>
          <cell r="AV197" t="str">
            <v>NC</v>
          </cell>
          <cell r="AW197" t="str">
            <v>NC</v>
          </cell>
          <cell r="AX197" t="str">
            <v>NC</v>
          </cell>
          <cell r="AY197" t="str">
            <v>NC</v>
          </cell>
          <cell r="AZ197" t="e">
            <v>#NAME?</v>
          </cell>
          <cell r="BA197" t="e">
            <v>#NAME?</v>
          </cell>
          <cell r="BB197" t="e">
            <v>#REF!</v>
          </cell>
          <cell r="BC197" t="str">
            <v>NC</v>
          </cell>
          <cell r="BD197" t="str">
            <v>NC</v>
          </cell>
          <cell r="BE197" t="str">
            <v>NC</v>
          </cell>
        </row>
        <row r="198">
          <cell r="A198" t="str">
            <v>Titanium</v>
          </cell>
          <cell r="C198" t="str">
            <v>NA</v>
          </cell>
          <cell r="E198" t="str">
            <v>NA</v>
          </cell>
          <cell r="G198" t="str">
            <v>NA</v>
          </cell>
          <cell r="I198" t="str">
            <v>NA</v>
          </cell>
          <cell r="K198" t="str">
            <v>NA</v>
          </cell>
          <cell r="M198" t="str">
            <v>NA</v>
          </cell>
          <cell r="O198" t="str">
            <v>NA</v>
          </cell>
          <cell r="S198" t="str">
            <v>NA</v>
          </cell>
          <cell r="Z198">
            <v>0.001</v>
          </cell>
          <cell r="AH198" t="str">
            <v>NA</v>
          </cell>
          <cell r="AJ198" t="str">
            <v>NA</v>
          </cell>
          <cell r="AL198" t="str">
            <v>NA</v>
          </cell>
          <cell r="AN198" t="str">
            <v>NA</v>
          </cell>
          <cell r="AP198" t="str">
            <v>NA</v>
          </cell>
          <cell r="AR198" t="str">
            <v>NA</v>
          </cell>
          <cell r="AT198" t="str">
            <v>no</v>
          </cell>
          <cell r="AU198" t="str">
            <v>NC</v>
          </cell>
          <cell r="AV198" t="str">
            <v>NC</v>
          </cell>
          <cell r="AW198" t="str">
            <v>NC</v>
          </cell>
          <cell r="AX198" t="str">
            <v>NC</v>
          </cell>
          <cell r="AY198" t="str">
            <v>NC</v>
          </cell>
          <cell r="AZ198" t="str">
            <v>NC</v>
          </cell>
          <cell r="BA198" t="str">
            <v>NC</v>
          </cell>
          <cell r="BB198" t="str">
            <v>NC</v>
          </cell>
          <cell r="BC198" t="str">
            <v>NC</v>
          </cell>
          <cell r="BD198" t="str">
            <v>NC</v>
          </cell>
          <cell r="BE198" t="str">
            <v>NC</v>
          </cell>
        </row>
        <row r="199">
          <cell r="A199" t="str">
            <v>Vanadium</v>
          </cell>
          <cell r="C199" t="str">
            <v>NA</v>
          </cell>
          <cell r="E199" t="str">
            <v>NA</v>
          </cell>
          <cell r="G199" t="str">
            <v>NA</v>
          </cell>
          <cell r="I199" t="str">
            <v>NA</v>
          </cell>
          <cell r="K199" t="str">
            <v>NA</v>
          </cell>
          <cell r="M199" t="str">
            <v>NA</v>
          </cell>
          <cell r="O199" t="str">
            <v>NA</v>
          </cell>
          <cell r="S199" t="str">
            <v>NA</v>
          </cell>
          <cell r="Z199">
            <v>0.001</v>
          </cell>
          <cell r="AA199" t="str">
            <v>D</v>
          </cell>
          <cell r="AD199">
            <v>0.001</v>
          </cell>
          <cell r="AE199" t="str">
            <v>D</v>
          </cell>
          <cell r="AF199">
            <v>50.9415</v>
          </cell>
          <cell r="AH199" t="str">
            <v>NA</v>
          </cell>
          <cell r="AJ199" t="str">
            <v>NA</v>
          </cell>
          <cell r="AL199" t="str">
            <v>NA</v>
          </cell>
          <cell r="AN199" t="str">
            <v>NA</v>
          </cell>
          <cell r="AP199" t="str">
            <v>NA</v>
          </cell>
          <cell r="AR199" t="str">
            <v>NA</v>
          </cell>
          <cell r="AT199" t="str">
            <v>no</v>
          </cell>
          <cell r="AU199" t="str">
            <v>NC</v>
          </cell>
          <cell r="AV199" t="str">
            <v>NC</v>
          </cell>
          <cell r="AW199" t="str">
            <v>NC</v>
          </cell>
          <cell r="AX199" t="str">
            <v>NC</v>
          </cell>
          <cell r="AY199" t="str">
            <v>NC</v>
          </cell>
          <cell r="AZ199" t="e">
            <v>#NAME?</v>
          </cell>
          <cell r="BA199" t="e">
            <v>#NAME?</v>
          </cell>
          <cell r="BB199" t="e">
            <v>#REF!</v>
          </cell>
          <cell r="BC199" t="str">
            <v>NC</v>
          </cell>
          <cell r="BD199" t="str">
            <v>NC</v>
          </cell>
          <cell r="BE199" t="str">
            <v>NC</v>
          </cell>
        </row>
        <row r="200">
          <cell r="A200" t="str">
            <v>Zinc</v>
          </cell>
          <cell r="C200" t="str">
            <v>NA</v>
          </cell>
          <cell r="E200" t="str">
            <v>NA</v>
          </cell>
          <cell r="G200" t="str">
            <v>NA</v>
          </cell>
          <cell r="I200" t="str">
            <v>NA</v>
          </cell>
          <cell r="K200" t="str">
            <v>NA</v>
          </cell>
          <cell r="M200" t="str">
            <v>NA</v>
          </cell>
          <cell r="O200" t="str">
            <v>NA</v>
          </cell>
          <cell r="Q200">
            <v>47</v>
          </cell>
          <cell r="R200" t="str">
            <v>S</v>
          </cell>
          <cell r="S200" t="str">
            <v>NA</v>
          </cell>
          <cell r="U200">
            <v>5</v>
          </cell>
          <cell r="W200" t="str">
            <v>NA</v>
          </cell>
          <cell r="Y200" t="str">
            <v>no</v>
          </cell>
          <cell r="Z200">
            <v>0.001</v>
          </cell>
          <cell r="AA200" t="str">
            <v>D</v>
          </cell>
          <cell r="AD200">
            <v>0.0006</v>
          </cell>
          <cell r="AE200" t="str">
            <v>D</v>
          </cell>
          <cell r="AF200">
            <v>65</v>
          </cell>
          <cell r="AH200" t="str">
            <v>NA</v>
          </cell>
          <cell r="AJ200" t="str">
            <v>NA</v>
          </cell>
          <cell r="AL200" t="str">
            <v>NA</v>
          </cell>
          <cell r="AN200" t="str">
            <v>NA</v>
          </cell>
          <cell r="AP200" t="str">
            <v>NA</v>
          </cell>
          <cell r="AR200" t="str">
            <v>NA</v>
          </cell>
          <cell r="AT200" t="str">
            <v>no</v>
          </cell>
          <cell r="AU200" t="str">
            <v>NC</v>
          </cell>
          <cell r="AV200" t="str">
            <v>NC</v>
          </cell>
          <cell r="AW200" t="str">
            <v>NC</v>
          </cell>
          <cell r="AX200" t="str">
            <v>NC</v>
          </cell>
          <cell r="AY200" t="str">
            <v>NC</v>
          </cell>
          <cell r="AZ200" t="e">
            <v>#NAME?</v>
          </cell>
          <cell r="BA200" t="e">
            <v>#NAME?</v>
          </cell>
          <cell r="BB200" t="e">
            <v>#REF!</v>
          </cell>
          <cell r="BC200" t="str">
            <v>NC</v>
          </cell>
          <cell r="BD200" t="str">
            <v>NC</v>
          </cell>
          <cell r="BE200" t="str">
            <v>NC</v>
          </cell>
        </row>
        <row r="201">
          <cell r="A201" t="str">
            <v>Zirconium</v>
          </cell>
          <cell r="C201" t="str">
            <v>NA</v>
          </cell>
          <cell r="E201" t="str">
            <v>NA</v>
          </cell>
          <cell r="G201" t="str">
            <v>NA</v>
          </cell>
          <cell r="I201" t="str">
            <v>NA</v>
          </cell>
          <cell r="K201" t="str">
            <v>NA</v>
          </cell>
          <cell r="M201" t="str">
            <v>NA</v>
          </cell>
          <cell r="O201" t="str">
            <v>NA</v>
          </cell>
          <cell r="S201" t="str">
            <v>NA</v>
          </cell>
          <cell r="Z201">
            <v>0.001</v>
          </cell>
          <cell r="AA201" t="str">
            <v>D</v>
          </cell>
          <cell r="AD201">
            <v>0.001</v>
          </cell>
          <cell r="AE201" t="str">
            <v>D</v>
          </cell>
          <cell r="AF201">
            <v>91.224</v>
          </cell>
          <cell r="AH201" t="str">
            <v>NA</v>
          </cell>
          <cell r="AJ201" t="str">
            <v>NA</v>
          </cell>
          <cell r="AL201" t="str">
            <v>NA</v>
          </cell>
          <cell r="AN201" t="str">
            <v>NA</v>
          </cell>
          <cell r="AP201" t="str">
            <v>NA</v>
          </cell>
          <cell r="AR201" t="str">
            <v>NA</v>
          </cell>
          <cell r="AT201" t="str">
            <v>no</v>
          </cell>
          <cell r="AU201" t="str">
            <v>NC</v>
          </cell>
          <cell r="AV201" t="str">
            <v>NC</v>
          </cell>
          <cell r="AW201" t="str">
            <v>NC</v>
          </cell>
          <cell r="AX201" t="str">
            <v>NC</v>
          </cell>
          <cell r="AY201" t="str">
            <v>NC</v>
          </cell>
          <cell r="AZ201" t="e">
            <v>#NAME?</v>
          </cell>
          <cell r="BA201" t="e">
            <v>#NAME?</v>
          </cell>
          <cell r="BB201" t="e">
            <v>#REF!</v>
          </cell>
          <cell r="BC201" t="str">
            <v>NC</v>
          </cell>
          <cell r="BD201" t="str">
            <v>NC</v>
          </cell>
          <cell r="BE201" t="str">
            <v>NC</v>
          </cell>
        </row>
        <row r="203">
          <cell r="A203" t="str">
            <v>Inorganic Compounds</v>
          </cell>
        </row>
        <row r="204">
          <cell r="A204" t="str">
            <v>Cyanide</v>
          </cell>
          <cell r="C204" t="str">
            <v>NA</v>
          </cell>
          <cell r="E204" t="str">
            <v>NA</v>
          </cell>
          <cell r="G204" t="str">
            <v>NA</v>
          </cell>
          <cell r="I204" t="str">
            <v>NA</v>
          </cell>
          <cell r="K204" t="str">
            <v>NA</v>
          </cell>
          <cell r="M204" t="str">
            <v>NA</v>
          </cell>
          <cell r="O204" t="str">
            <v>NA</v>
          </cell>
          <cell r="S204" t="str">
            <v>NA</v>
          </cell>
          <cell r="Z204">
            <v>0</v>
          </cell>
          <cell r="AA204" t="str">
            <v>D</v>
          </cell>
          <cell r="AD204">
            <v>0.001</v>
          </cell>
          <cell r="AE204" t="str">
            <v>D</v>
          </cell>
          <cell r="AF204">
            <v>27.03</v>
          </cell>
          <cell r="AH204" t="str">
            <v>NA</v>
          </cell>
          <cell r="AJ204" t="str">
            <v>NA</v>
          </cell>
          <cell r="AL204" t="str">
            <v>NA</v>
          </cell>
          <cell r="AN204" t="str">
            <v>NA</v>
          </cell>
          <cell r="AP204" t="str">
            <v>NA</v>
          </cell>
          <cell r="AR204" t="str">
            <v>NA</v>
          </cell>
          <cell r="AT204" t="str">
            <v>no</v>
          </cell>
          <cell r="AU204" t="str">
            <v>NC</v>
          </cell>
          <cell r="AV204" t="str">
            <v>NC</v>
          </cell>
          <cell r="AW204" t="str">
            <v>NC</v>
          </cell>
          <cell r="AX204" t="str">
            <v>NC</v>
          </cell>
          <cell r="AY204" t="str">
            <v>NC</v>
          </cell>
          <cell r="AZ204" t="e">
            <v>#NAME?</v>
          </cell>
          <cell r="BA204" t="e">
            <v>#NAME?</v>
          </cell>
          <cell r="BB204" t="e">
            <v>#REF!</v>
          </cell>
          <cell r="BC204" t="str">
            <v>NC</v>
          </cell>
          <cell r="BD204" t="str">
            <v>NC</v>
          </cell>
          <cell r="BE204" t="str">
            <v>NC</v>
          </cell>
        </row>
        <row r="205">
          <cell r="A205" t="str">
            <v>Fluoride</v>
          </cell>
          <cell r="C205" t="str">
            <v>NA</v>
          </cell>
          <cell r="E205" t="str">
            <v>NA</v>
          </cell>
          <cell r="G205" t="str">
            <v>NA</v>
          </cell>
          <cell r="I205" t="str">
            <v>NA</v>
          </cell>
          <cell r="K205" t="str">
            <v>NA</v>
          </cell>
          <cell r="M205" t="str">
            <v>NA</v>
          </cell>
          <cell r="O205" t="str">
            <v>NA</v>
          </cell>
          <cell r="S205" t="str">
            <v>NA</v>
          </cell>
          <cell r="Z205">
            <v>0</v>
          </cell>
          <cell r="AA205" t="str">
            <v>D</v>
          </cell>
          <cell r="AD205">
            <v>0.001</v>
          </cell>
          <cell r="AE205" t="str">
            <v>D</v>
          </cell>
          <cell r="AF205" t="str">
            <v>NA</v>
          </cell>
          <cell r="AH205" t="str">
            <v>NA</v>
          </cell>
          <cell r="AJ205" t="str">
            <v>NA</v>
          </cell>
          <cell r="AL205" t="str">
            <v>NA</v>
          </cell>
          <cell r="AN205" t="str">
            <v>NA</v>
          </cell>
          <cell r="AP205" t="str">
            <v>NA</v>
          </cell>
          <cell r="AR205" t="str">
            <v>NA</v>
          </cell>
          <cell r="AT205" t="str">
            <v>no</v>
          </cell>
          <cell r="AU205" t="str">
            <v>NC</v>
          </cell>
          <cell r="AV205" t="str">
            <v>NC</v>
          </cell>
          <cell r="AW205" t="str">
            <v>NC</v>
          </cell>
          <cell r="AX205" t="str">
            <v>NC</v>
          </cell>
          <cell r="AY205" t="str">
            <v>NC</v>
          </cell>
          <cell r="AZ205" t="e">
            <v>#NAME?</v>
          </cell>
          <cell r="BA205" t="e">
            <v>#NAME?</v>
          </cell>
          <cell r="BB205" t="e">
            <v>#REF!</v>
          </cell>
          <cell r="BC205" t="str">
            <v>NC</v>
          </cell>
          <cell r="BD205" t="str">
            <v>NC</v>
          </cell>
          <cell r="BE205" t="str">
            <v>NC</v>
          </cell>
        </row>
        <row r="206">
          <cell r="A206" t="str">
            <v>Nitrogen, Nitrate (as N)</v>
          </cell>
          <cell r="C206" t="str">
            <v>NA</v>
          </cell>
          <cell r="E206" t="str">
            <v>NA</v>
          </cell>
          <cell r="G206" t="str">
            <v>NA</v>
          </cell>
          <cell r="I206" t="str">
            <v>NA</v>
          </cell>
          <cell r="K206" t="str">
            <v>NA</v>
          </cell>
          <cell r="M206" t="str">
            <v>NA</v>
          </cell>
          <cell r="O206" t="str">
            <v>NA</v>
          </cell>
          <cell r="S206" t="str">
            <v>NA</v>
          </cell>
          <cell r="Z206">
            <v>0</v>
          </cell>
          <cell r="AA206" t="str">
            <v>D</v>
          </cell>
          <cell r="AD206">
            <v>0.001</v>
          </cell>
          <cell r="AE206" t="str">
            <v>D</v>
          </cell>
          <cell r="AF206" t="str">
            <v>NA</v>
          </cell>
          <cell r="AH206" t="str">
            <v>NA</v>
          </cell>
          <cell r="AJ206" t="str">
            <v>NA</v>
          </cell>
          <cell r="AL206" t="str">
            <v>NA</v>
          </cell>
          <cell r="AN206" t="str">
            <v>NA</v>
          </cell>
          <cell r="AP206" t="str">
            <v>NA</v>
          </cell>
          <cell r="AR206" t="str">
            <v>NA</v>
          </cell>
          <cell r="AT206" t="str">
            <v>no</v>
          </cell>
          <cell r="AU206" t="str">
            <v>NC</v>
          </cell>
          <cell r="AV206" t="str">
            <v>NC</v>
          </cell>
          <cell r="AW206" t="str">
            <v>NC</v>
          </cell>
          <cell r="AX206" t="str">
            <v>NC</v>
          </cell>
          <cell r="AY206" t="str">
            <v>NC</v>
          </cell>
          <cell r="AZ206" t="e">
            <v>#NAME?</v>
          </cell>
          <cell r="BA206" t="e">
            <v>#NAME?</v>
          </cell>
          <cell r="BB206" t="e">
            <v>#REF!</v>
          </cell>
          <cell r="BC206" t="str">
            <v>NC</v>
          </cell>
          <cell r="BD206" t="str">
            <v>NC</v>
          </cell>
          <cell r="BE206" t="str">
            <v>NC</v>
          </cell>
        </row>
        <row r="207">
          <cell r="A207" t="str">
            <v>Nitrogen, nitrate-nitrite</v>
          </cell>
          <cell r="C207" t="str">
            <v>NA</v>
          </cell>
          <cell r="E207" t="str">
            <v>NA</v>
          </cell>
          <cell r="G207" t="str">
            <v>NA</v>
          </cell>
          <cell r="I207" t="str">
            <v>NA</v>
          </cell>
          <cell r="K207" t="str">
            <v>NA</v>
          </cell>
          <cell r="M207" t="str">
            <v>NA</v>
          </cell>
          <cell r="O207" t="str">
            <v>NA</v>
          </cell>
          <cell r="S207" t="str">
            <v>NA</v>
          </cell>
          <cell r="Z207">
            <v>0</v>
          </cell>
          <cell r="AA207" t="str">
            <v>D</v>
          </cell>
          <cell r="AD207">
            <v>0.001</v>
          </cell>
          <cell r="AE207" t="str">
            <v>D</v>
          </cell>
          <cell r="AF207" t="str">
            <v>NA</v>
          </cell>
          <cell r="AH207" t="str">
            <v>NA</v>
          </cell>
          <cell r="AJ207" t="str">
            <v>NA</v>
          </cell>
          <cell r="AL207" t="str">
            <v>NA</v>
          </cell>
          <cell r="AN207" t="str">
            <v>NA</v>
          </cell>
          <cell r="AP207" t="str">
            <v>NA</v>
          </cell>
          <cell r="AR207" t="str">
            <v>NA</v>
          </cell>
          <cell r="AT207" t="str">
            <v>no</v>
          </cell>
          <cell r="AU207" t="str">
            <v>NC</v>
          </cell>
          <cell r="AV207" t="str">
            <v>NC</v>
          </cell>
          <cell r="AW207" t="str">
            <v>NC</v>
          </cell>
          <cell r="AX207" t="str">
            <v>NC</v>
          </cell>
          <cell r="AY207" t="str">
            <v>NC</v>
          </cell>
          <cell r="AZ207" t="e">
            <v>#NAME?</v>
          </cell>
          <cell r="BA207" t="e">
            <v>#NAME?</v>
          </cell>
          <cell r="BB207" t="e">
            <v>#REF!</v>
          </cell>
          <cell r="BC207" t="str">
            <v>NC</v>
          </cell>
          <cell r="BD207" t="str">
            <v>NC</v>
          </cell>
          <cell r="BE207" t="str">
            <v>NC</v>
          </cell>
        </row>
        <row r="208">
          <cell r="A208" t="str">
            <v>Nitrite</v>
          </cell>
          <cell r="C208" t="str">
            <v>NA</v>
          </cell>
          <cell r="E208" t="str">
            <v>NA</v>
          </cell>
          <cell r="G208" t="str">
            <v>NA</v>
          </cell>
          <cell r="I208" t="str">
            <v>NA</v>
          </cell>
          <cell r="K208" t="str">
            <v>NA</v>
          </cell>
          <cell r="M208" t="str">
            <v>NA</v>
          </cell>
          <cell r="O208" t="str">
            <v>NA</v>
          </cell>
          <cell r="S208" t="str">
            <v>NA</v>
          </cell>
          <cell r="Z208">
            <v>0</v>
          </cell>
          <cell r="AA208" t="str">
            <v>D</v>
          </cell>
          <cell r="AD208">
            <v>0.001</v>
          </cell>
          <cell r="AE208" t="str">
            <v>D</v>
          </cell>
          <cell r="AF208" t="str">
            <v>NA</v>
          </cell>
          <cell r="AH208" t="str">
            <v>NA</v>
          </cell>
          <cell r="AJ208" t="str">
            <v>NA</v>
          </cell>
          <cell r="AL208" t="str">
            <v>NA</v>
          </cell>
          <cell r="AN208" t="str">
            <v>NA</v>
          </cell>
          <cell r="AP208" t="str">
            <v>NA</v>
          </cell>
          <cell r="AR208" t="str">
            <v>NA</v>
          </cell>
          <cell r="AT208" t="str">
            <v>no</v>
          </cell>
          <cell r="AU208" t="str">
            <v>NC</v>
          </cell>
          <cell r="AV208" t="str">
            <v>NC</v>
          </cell>
          <cell r="AW208" t="str">
            <v>NC</v>
          </cell>
          <cell r="AX208" t="str">
            <v>NC</v>
          </cell>
          <cell r="AY208" t="str">
            <v>NC</v>
          </cell>
          <cell r="AZ208" t="e">
            <v>#NAME?</v>
          </cell>
          <cell r="BA208" t="e">
            <v>#NAME?</v>
          </cell>
          <cell r="BB208" t="e">
            <v>#REF!</v>
          </cell>
          <cell r="BC208" t="str">
            <v>NC</v>
          </cell>
          <cell r="BD208" t="str">
            <v>NC</v>
          </cell>
          <cell r="BE208" t="str">
            <v>NC</v>
          </cell>
        </row>
        <row r="209">
          <cell r="A209" t="str">
            <v>Perchlorate</v>
          </cell>
          <cell r="C209" t="str">
            <v>NA</v>
          </cell>
          <cell r="E209" t="str">
            <v>NA</v>
          </cell>
          <cell r="G209" t="str">
            <v>NA</v>
          </cell>
          <cell r="I209" t="str">
            <v>NA</v>
          </cell>
          <cell r="K209" t="str">
            <v>NA</v>
          </cell>
          <cell r="M209" t="str">
            <v>NA</v>
          </cell>
          <cell r="O209" t="str">
            <v>NA</v>
          </cell>
          <cell r="S209" t="str">
            <v>NA</v>
          </cell>
          <cell r="Z209">
            <v>0</v>
          </cell>
          <cell r="AA209" t="str">
            <v>D</v>
          </cell>
          <cell r="AD209">
            <v>0.001</v>
          </cell>
          <cell r="AE209" t="str">
            <v>D</v>
          </cell>
          <cell r="AF209" t="str">
            <v>NA</v>
          </cell>
          <cell r="AH209" t="str">
            <v>NA</v>
          </cell>
          <cell r="AJ209" t="str">
            <v>NA</v>
          </cell>
          <cell r="AL209" t="str">
            <v>NA</v>
          </cell>
          <cell r="AN209" t="str">
            <v>NA</v>
          </cell>
          <cell r="AP209" t="str">
            <v>NA</v>
          </cell>
          <cell r="AR209" t="str">
            <v>NA</v>
          </cell>
          <cell r="AT209" t="str">
            <v>no</v>
          </cell>
          <cell r="AU209" t="str">
            <v>NC</v>
          </cell>
          <cell r="AV209" t="str">
            <v>NC</v>
          </cell>
          <cell r="AW209" t="str">
            <v>NC</v>
          </cell>
          <cell r="AX209" t="str">
            <v>NC</v>
          </cell>
          <cell r="AY209" t="str">
            <v>NC</v>
          </cell>
          <cell r="AZ209" t="e">
            <v>#NAME?</v>
          </cell>
          <cell r="BA209" t="e">
            <v>#NAME?</v>
          </cell>
          <cell r="BB209" t="e">
            <v>#REF!</v>
          </cell>
          <cell r="BC209" t="str">
            <v>NC</v>
          </cell>
          <cell r="BD209" t="str">
            <v>NC</v>
          </cell>
          <cell r="BE209" t="str">
            <v>NC</v>
          </cell>
        </row>
        <row r="210">
          <cell r="A210" t="str">
            <v>Ammonia</v>
          </cell>
          <cell r="C210">
            <v>1.61E-05</v>
          </cell>
          <cell r="E210">
            <v>0.0006600999999999999</v>
          </cell>
          <cell r="G210">
            <v>4</v>
          </cell>
          <cell r="I210">
            <v>0.25</v>
          </cell>
          <cell r="K210">
            <v>1E-05</v>
          </cell>
          <cell r="M210">
            <v>0.024</v>
          </cell>
          <cell r="O210">
            <v>310000</v>
          </cell>
          <cell r="S210" t="str">
            <v>NA</v>
          </cell>
          <cell r="Z210">
            <v>0</v>
          </cell>
          <cell r="AA210" t="str">
            <v>D</v>
          </cell>
          <cell r="AD210">
            <v>0.001</v>
          </cell>
          <cell r="AE210" t="str">
            <v>D</v>
          </cell>
          <cell r="AF210">
            <v>17.03</v>
          </cell>
          <cell r="AH210" t="str">
            <v>NA</v>
          </cell>
          <cell r="AJ210" t="str">
            <v>NA</v>
          </cell>
          <cell r="AL210" t="str">
            <v>NA</v>
          </cell>
          <cell r="AN210" t="str">
            <v>NA</v>
          </cell>
          <cell r="AP210" t="str">
            <v>NA</v>
          </cell>
          <cell r="AR210" t="str">
            <v>NA</v>
          </cell>
          <cell r="AT210" t="str">
            <v>yes</v>
          </cell>
          <cell r="AU210">
            <v>7.134364659952602E-05</v>
          </cell>
          <cell r="AV210" t="e">
            <v>#REF!</v>
          </cell>
          <cell r="AW210" t="e">
            <v>#REF!</v>
          </cell>
          <cell r="AX210" t="e">
            <v>#REF!</v>
          </cell>
          <cell r="AY210" t="e">
            <v>#REF!</v>
          </cell>
          <cell r="AZ210" t="e">
            <v>#NAME?</v>
          </cell>
          <cell r="BA210" t="e">
            <v>#NAME?</v>
          </cell>
          <cell r="BB210" t="e">
            <v>#REF!</v>
          </cell>
          <cell r="BC210" t="e">
            <v>#REF!</v>
          </cell>
          <cell r="BD210" t="e">
            <v>#REF!</v>
          </cell>
          <cell r="BE210" t="e">
            <v>#REF!</v>
          </cell>
        </row>
        <row r="212">
          <cell r="A212" t="str">
            <v>Dioxins/Furans</v>
          </cell>
        </row>
        <row r="213">
          <cell r="A213" t="str">
            <v>2,3,7,8-Tetrachlorodibenzo-p-dioxin</v>
          </cell>
          <cell r="C213">
            <v>1.62E-05</v>
          </cell>
          <cell r="D213" t="str">
            <v>e</v>
          </cell>
          <cell r="E213">
            <v>0.0006642</v>
          </cell>
          <cell r="F213" t="str">
            <v>k</v>
          </cell>
          <cell r="G213">
            <v>119179.07215816093</v>
          </cell>
          <cell r="H213" t="str">
            <v>o</v>
          </cell>
          <cell r="I213">
            <v>0.049776410125343194</v>
          </cell>
          <cell r="J213" t="str">
            <v>i</v>
          </cell>
          <cell r="K213">
            <v>1E-05</v>
          </cell>
          <cell r="L213" t="str">
            <v>m</v>
          </cell>
          <cell r="M213">
            <v>715.0744329489655</v>
          </cell>
          <cell r="O213">
            <v>1.93E-05</v>
          </cell>
          <cell r="P213" t="str">
            <v>e</v>
          </cell>
          <cell r="S213">
            <v>6.8</v>
          </cell>
          <cell r="T213" t="str">
            <v>e</v>
          </cell>
          <cell r="Z213">
            <v>0.03</v>
          </cell>
          <cell r="AA213" t="str">
            <v>D</v>
          </cell>
          <cell r="AD213">
            <v>0.7670081876935111</v>
          </cell>
          <cell r="AE213" t="str">
            <v>(C)D</v>
          </cell>
          <cell r="AF213">
            <v>322</v>
          </cell>
          <cell r="AH213">
            <v>5.3</v>
          </cell>
          <cell r="AI213" t="str">
            <v>(C)D</v>
          </cell>
          <cell r="AJ213">
            <v>6.67404758934736</v>
          </cell>
          <cell r="AK213" t="str">
            <v>(C)D</v>
          </cell>
          <cell r="AL213">
            <v>29.32893670833452</v>
          </cell>
          <cell r="AM213" t="str">
            <v>(C)D</v>
          </cell>
          <cell r="AN213">
            <v>0.5</v>
          </cell>
          <cell r="AO213" t="str">
            <v>D</v>
          </cell>
          <cell r="AP213">
            <v>19.927344724160008</v>
          </cell>
          <cell r="AQ213" t="str">
            <v>(C)D</v>
          </cell>
          <cell r="AR213">
            <v>5.352910052910053</v>
          </cell>
          <cell r="AS213" t="str">
            <v>(C)D</v>
          </cell>
          <cell r="AT213" t="str">
            <v>no</v>
          </cell>
          <cell r="AU213" t="str">
            <v>NC</v>
          </cell>
          <cell r="AV213" t="str">
            <v>NC</v>
          </cell>
          <cell r="AW213" t="str">
            <v>NC</v>
          </cell>
          <cell r="AX213" t="str">
            <v>NC</v>
          </cell>
          <cell r="AY213" t="str">
            <v>NC</v>
          </cell>
          <cell r="AZ213" t="e">
            <v>#NAME?</v>
          </cell>
          <cell r="BA213" t="e">
            <v>#NAME?</v>
          </cell>
          <cell r="BB213" t="e">
            <v>#REF!</v>
          </cell>
          <cell r="BC213" t="str">
            <v>NC</v>
          </cell>
          <cell r="BD213" t="str">
            <v>NC</v>
          </cell>
          <cell r="BE213" t="str">
            <v>NC</v>
          </cell>
        </row>
        <row r="214">
          <cell r="A214" t="str">
            <v>1,2,3,7,8-Pentachlorodibenzo-p-dioxin</v>
          </cell>
          <cell r="C214">
            <v>1.62E-05</v>
          </cell>
          <cell r="D214" t="str">
            <v>e</v>
          </cell>
          <cell r="E214">
            <v>0.0006642</v>
          </cell>
          <cell r="F214" t="str">
            <v>k</v>
          </cell>
          <cell r="G214">
            <v>119179.07215816093</v>
          </cell>
          <cell r="H214" t="str">
            <v>o</v>
          </cell>
          <cell r="I214">
            <v>0.049776410125343194</v>
          </cell>
          <cell r="J214" t="str">
            <v>i</v>
          </cell>
          <cell r="K214">
            <v>1E-05</v>
          </cell>
          <cell r="L214" t="str">
            <v>m</v>
          </cell>
          <cell r="M214">
            <v>715.0744329489655</v>
          </cell>
          <cell r="O214">
            <v>1.93E-05</v>
          </cell>
          <cell r="P214" t="str">
            <v>e</v>
          </cell>
          <cell r="S214">
            <v>6.8</v>
          </cell>
          <cell r="T214" t="str">
            <v>e</v>
          </cell>
          <cell r="Z214">
            <v>0.03</v>
          </cell>
          <cell r="AA214" t="str">
            <v>D</v>
          </cell>
          <cell r="AD214">
            <v>0.7670081876935111</v>
          </cell>
          <cell r="AE214" t="str">
            <v>(C)D</v>
          </cell>
          <cell r="AF214">
            <v>322</v>
          </cell>
          <cell r="AH214">
            <v>5.3</v>
          </cell>
          <cell r="AI214" t="str">
            <v>(C)D</v>
          </cell>
          <cell r="AJ214">
            <v>6.67404758934736</v>
          </cell>
          <cell r="AK214" t="str">
            <v>(C)D</v>
          </cell>
          <cell r="AL214">
            <v>29.32893670833452</v>
          </cell>
          <cell r="AM214" t="str">
            <v>(C)D</v>
          </cell>
          <cell r="AN214">
            <v>0.5</v>
          </cell>
          <cell r="AO214" t="str">
            <v>D</v>
          </cell>
          <cell r="AP214">
            <v>19.927344724160008</v>
          </cell>
          <cell r="AQ214" t="str">
            <v>(C)D</v>
          </cell>
          <cell r="AR214">
            <v>5.352910052910053</v>
          </cell>
          <cell r="AS214" t="str">
            <v>(C)D</v>
          </cell>
          <cell r="AT214" t="str">
            <v>no</v>
          </cell>
          <cell r="AU214" t="str">
            <v>NC</v>
          </cell>
          <cell r="AV214" t="str">
            <v>NC</v>
          </cell>
          <cell r="AW214" t="str">
            <v>NC</v>
          </cell>
          <cell r="AX214" t="str">
            <v>NC</v>
          </cell>
          <cell r="AY214" t="str">
            <v>NC</v>
          </cell>
          <cell r="AZ214" t="e">
            <v>#NAME?</v>
          </cell>
          <cell r="BA214" t="e">
            <v>#NAME?</v>
          </cell>
          <cell r="BB214" t="e">
            <v>#REF!</v>
          </cell>
          <cell r="BC214" t="str">
            <v>NC</v>
          </cell>
          <cell r="BD214" t="str">
            <v>NC</v>
          </cell>
          <cell r="BE214" t="str">
            <v>NC</v>
          </cell>
        </row>
        <row r="215">
          <cell r="A215" t="str">
            <v>1,2,3,4,7,8-Hexachlorodibenzo-p-dioxin</v>
          </cell>
          <cell r="C215">
            <v>1.62E-05</v>
          </cell>
          <cell r="D215" t="str">
            <v>e</v>
          </cell>
          <cell r="E215">
            <v>0.0006642</v>
          </cell>
          <cell r="F215" t="str">
            <v>k</v>
          </cell>
          <cell r="G215">
            <v>119179.07215816093</v>
          </cell>
          <cell r="H215" t="str">
            <v>o</v>
          </cell>
          <cell r="I215">
            <v>0.049776410125343194</v>
          </cell>
          <cell r="J215" t="str">
            <v>i</v>
          </cell>
          <cell r="K215">
            <v>1E-05</v>
          </cell>
          <cell r="L215" t="str">
            <v>m</v>
          </cell>
          <cell r="M215">
            <v>715.0744329489655</v>
          </cell>
          <cell r="O215">
            <v>1.93E-05</v>
          </cell>
          <cell r="P215" t="str">
            <v>e</v>
          </cell>
          <cell r="S215">
            <v>6.8</v>
          </cell>
          <cell r="T215" t="str">
            <v>e</v>
          </cell>
          <cell r="Z215">
            <v>0.03</v>
          </cell>
          <cell r="AA215" t="str">
            <v>D</v>
          </cell>
          <cell r="AD215">
            <v>0.7670081876935111</v>
          </cell>
          <cell r="AE215" t="str">
            <v>(C)D</v>
          </cell>
          <cell r="AF215">
            <v>322</v>
          </cell>
          <cell r="AH215">
            <v>5.3</v>
          </cell>
          <cell r="AI215" t="str">
            <v>(C)D</v>
          </cell>
          <cell r="AJ215">
            <v>6.67404758934736</v>
          </cell>
          <cell r="AK215" t="str">
            <v>(C)D</v>
          </cell>
          <cell r="AL215">
            <v>29.32893670833452</v>
          </cell>
          <cell r="AM215" t="str">
            <v>(C)D</v>
          </cell>
          <cell r="AN215">
            <v>0.5</v>
          </cell>
          <cell r="AO215" t="str">
            <v>D</v>
          </cell>
          <cell r="AP215">
            <v>19.927344724160008</v>
          </cell>
          <cell r="AQ215" t="str">
            <v>(C)D</v>
          </cell>
          <cell r="AR215">
            <v>5.352910052910053</v>
          </cell>
          <cell r="AS215" t="str">
            <v>(C)D</v>
          </cell>
          <cell r="AT215" t="str">
            <v>no</v>
          </cell>
          <cell r="AU215" t="str">
            <v>NC</v>
          </cell>
          <cell r="AV215" t="str">
            <v>NC</v>
          </cell>
          <cell r="AW215" t="str">
            <v>NC</v>
          </cell>
          <cell r="AX215" t="str">
            <v>NC</v>
          </cell>
          <cell r="AY215" t="str">
            <v>NC</v>
          </cell>
          <cell r="AZ215" t="e">
            <v>#NAME?</v>
          </cell>
          <cell r="BA215" t="e">
            <v>#NAME?</v>
          </cell>
          <cell r="BB215" t="e">
            <v>#REF!</v>
          </cell>
          <cell r="BC215" t="str">
            <v>NC</v>
          </cell>
          <cell r="BD215" t="str">
            <v>NC</v>
          </cell>
          <cell r="BE215" t="str">
            <v>NC</v>
          </cell>
        </row>
        <row r="216">
          <cell r="A216" t="str">
            <v>1,2,3,6,7,8-Hexachlorodibenzo-p-dioxin</v>
          </cell>
          <cell r="C216">
            <v>1.62E-05</v>
          </cell>
          <cell r="D216" t="str">
            <v>e</v>
          </cell>
          <cell r="E216">
            <v>0.0006642</v>
          </cell>
          <cell r="F216" t="str">
            <v>k</v>
          </cell>
          <cell r="G216">
            <v>119179.07215816093</v>
          </cell>
          <cell r="H216" t="str">
            <v>o</v>
          </cell>
          <cell r="I216">
            <v>0.049776410125343194</v>
          </cell>
          <cell r="J216" t="str">
            <v>i</v>
          </cell>
          <cell r="K216">
            <v>1E-05</v>
          </cell>
          <cell r="L216" t="str">
            <v>m</v>
          </cell>
          <cell r="M216">
            <v>715.0744329489655</v>
          </cell>
          <cell r="O216">
            <v>1.93E-05</v>
          </cell>
          <cell r="P216" t="str">
            <v>e</v>
          </cell>
          <cell r="S216">
            <v>6.8</v>
          </cell>
          <cell r="T216" t="str">
            <v>e</v>
          </cell>
          <cell r="Z216">
            <v>0.03</v>
          </cell>
          <cell r="AA216" t="str">
            <v>D</v>
          </cell>
          <cell r="AD216">
            <v>0.7670081876935111</v>
          </cell>
          <cell r="AE216" t="str">
            <v>(C)D</v>
          </cell>
          <cell r="AF216">
            <v>322</v>
          </cell>
          <cell r="AH216">
            <v>5.3</v>
          </cell>
          <cell r="AI216" t="str">
            <v>(C)D</v>
          </cell>
          <cell r="AJ216">
            <v>6.67404758934736</v>
          </cell>
          <cell r="AK216" t="str">
            <v>(C)D</v>
          </cell>
          <cell r="AL216">
            <v>29.32893670833452</v>
          </cell>
          <cell r="AM216" t="str">
            <v>(C)D</v>
          </cell>
          <cell r="AN216">
            <v>0.5</v>
          </cell>
          <cell r="AO216" t="str">
            <v>D</v>
          </cell>
          <cell r="AP216">
            <v>19.927344724160008</v>
          </cell>
          <cell r="AQ216" t="str">
            <v>(C)D</v>
          </cell>
          <cell r="AR216">
            <v>5.352910052910053</v>
          </cell>
          <cell r="AS216" t="str">
            <v>(C)D</v>
          </cell>
          <cell r="AT216" t="str">
            <v>no</v>
          </cell>
          <cell r="AU216" t="str">
            <v>NC</v>
          </cell>
          <cell r="AV216" t="str">
            <v>NC</v>
          </cell>
          <cell r="AW216" t="str">
            <v>NC</v>
          </cell>
          <cell r="AX216" t="str">
            <v>NC</v>
          </cell>
          <cell r="AY216" t="str">
            <v>NC</v>
          </cell>
          <cell r="AZ216" t="e">
            <v>#NAME?</v>
          </cell>
          <cell r="BA216" t="e">
            <v>#NAME?</v>
          </cell>
          <cell r="BB216" t="e">
            <v>#REF!</v>
          </cell>
          <cell r="BC216" t="str">
            <v>NC</v>
          </cell>
          <cell r="BD216" t="str">
            <v>NC</v>
          </cell>
          <cell r="BE216" t="str">
            <v>NC</v>
          </cell>
        </row>
        <row r="217">
          <cell r="A217" t="str">
            <v>1,2,3,7,8,9-Hexachlorodibenzo-p-dioxin</v>
          </cell>
          <cell r="C217">
            <v>1.62E-05</v>
          </cell>
          <cell r="D217" t="str">
            <v>e</v>
          </cell>
          <cell r="E217">
            <v>0.0006642</v>
          </cell>
          <cell r="F217" t="str">
            <v>k</v>
          </cell>
          <cell r="G217">
            <v>119179.07215816093</v>
          </cell>
          <cell r="H217" t="str">
            <v>o</v>
          </cell>
          <cell r="I217">
            <v>0.049776410125343194</v>
          </cell>
          <cell r="J217" t="str">
            <v>i</v>
          </cell>
          <cell r="K217">
            <v>1E-05</v>
          </cell>
          <cell r="L217" t="str">
            <v>m</v>
          </cell>
          <cell r="M217">
            <v>715.0744329489655</v>
          </cell>
          <cell r="O217">
            <v>1.93E-05</v>
          </cell>
          <cell r="P217" t="str">
            <v>e</v>
          </cell>
          <cell r="S217">
            <v>6.8</v>
          </cell>
          <cell r="T217" t="str">
            <v>e</v>
          </cell>
          <cell r="Z217">
            <v>0.03</v>
          </cell>
          <cell r="AA217" t="str">
            <v>D</v>
          </cell>
          <cell r="AD217">
            <v>0.7670081876935111</v>
          </cell>
          <cell r="AE217" t="str">
            <v>(C)D</v>
          </cell>
          <cell r="AF217">
            <v>322</v>
          </cell>
          <cell r="AH217">
            <v>5.3</v>
          </cell>
          <cell r="AI217" t="str">
            <v>(C)D</v>
          </cell>
          <cell r="AJ217">
            <v>6.67404758934736</v>
          </cell>
          <cell r="AK217" t="str">
            <v>(C)D</v>
          </cell>
          <cell r="AL217">
            <v>29.32893670833452</v>
          </cell>
          <cell r="AM217" t="str">
            <v>(C)D</v>
          </cell>
          <cell r="AN217">
            <v>0.5</v>
          </cell>
          <cell r="AO217" t="str">
            <v>D</v>
          </cell>
          <cell r="AP217">
            <v>19.927344724160008</v>
          </cell>
          <cell r="AQ217" t="str">
            <v>(C)D</v>
          </cell>
          <cell r="AR217">
            <v>5.352910052910053</v>
          </cell>
          <cell r="AS217" t="str">
            <v>(C)D</v>
          </cell>
          <cell r="AT217" t="str">
            <v>no</v>
          </cell>
          <cell r="AU217" t="str">
            <v>NC</v>
          </cell>
          <cell r="AV217" t="str">
            <v>NC</v>
          </cell>
          <cell r="AW217" t="str">
            <v>NC</v>
          </cell>
          <cell r="AX217" t="str">
            <v>NC</v>
          </cell>
          <cell r="AY217" t="str">
            <v>NC</v>
          </cell>
          <cell r="AZ217" t="e">
            <v>#NAME?</v>
          </cell>
          <cell r="BA217" t="e">
            <v>#NAME?</v>
          </cell>
          <cell r="BB217" t="e">
            <v>#REF!</v>
          </cell>
          <cell r="BC217" t="str">
            <v>NC</v>
          </cell>
          <cell r="BD217" t="str">
            <v>NC</v>
          </cell>
          <cell r="BE217" t="str">
            <v>NC</v>
          </cell>
        </row>
        <row r="218">
          <cell r="A218" t="str">
            <v>1,2,3,4,6,7,8-Heptachlorodibenzo-p-dioxin</v>
          </cell>
          <cell r="C218">
            <v>1.62E-05</v>
          </cell>
          <cell r="D218" t="str">
            <v>e</v>
          </cell>
          <cell r="E218">
            <v>0.0006642</v>
          </cell>
          <cell r="F218" t="str">
            <v>k</v>
          </cell>
          <cell r="G218">
            <v>119179.07215816093</v>
          </cell>
          <cell r="H218" t="str">
            <v>o</v>
          </cell>
          <cell r="I218">
            <v>0.049776410125343194</v>
          </cell>
          <cell r="J218" t="str">
            <v>i</v>
          </cell>
          <cell r="K218">
            <v>1E-05</v>
          </cell>
          <cell r="L218" t="str">
            <v>m</v>
          </cell>
          <cell r="M218">
            <v>715.0744329489655</v>
          </cell>
          <cell r="O218">
            <v>1.93E-05</v>
          </cell>
          <cell r="P218" t="str">
            <v>e</v>
          </cell>
          <cell r="S218">
            <v>6.8</v>
          </cell>
          <cell r="T218" t="str">
            <v>e</v>
          </cell>
          <cell r="Z218">
            <v>0.03</v>
          </cell>
          <cell r="AA218" t="str">
            <v>D</v>
          </cell>
          <cell r="AD218">
            <v>0.7670081876935111</v>
          </cell>
          <cell r="AE218" t="str">
            <v>(C)D</v>
          </cell>
          <cell r="AF218">
            <v>322</v>
          </cell>
          <cell r="AH218">
            <v>5.3</v>
          </cell>
          <cell r="AI218" t="str">
            <v>(C)D</v>
          </cell>
          <cell r="AJ218">
            <v>6.67404758934736</v>
          </cell>
          <cell r="AK218" t="str">
            <v>(C)D</v>
          </cell>
          <cell r="AL218">
            <v>29.32893670833452</v>
          </cell>
          <cell r="AM218" t="str">
            <v>(C)D</v>
          </cell>
          <cell r="AN218">
            <v>0.5</v>
          </cell>
          <cell r="AO218" t="str">
            <v>D</v>
          </cell>
          <cell r="AP218">
            <v>19.927344724160008</v>
          </cell>
          <cell r="AQ218" t="str">
            <v>(C)D</v>
          </cell>
          <cell r="AR218">
            <v>5.352910052910053</v>
          </cell>
          <cell r="AS218" t="str">
            <v>(C)D</v>
          </cell>
          <cell r="AT218" t="str">
            <v>no</v>
          </cell>
          <cell r="AU218" t="str">
            <v>NC</v>
          </cell>
          <cell r="AV218" t="str">
            <v>NC</v>
          </cell>
          <cell r="AW218" t="str">
            <v>NC</v>
          </cell>
          <cell r="AX218" t="str">
            <v>NC</v>
          </cell>
          <cell r="AY218" t="str">
            <v>NC</v>
          </cell>
          <cell r="AZ218" t="e">
            <v>#NAME?</v>
          </cell>
          <cell r="BA218" t="e">
            <v>#NAME?</v>
          </cell>
          <cell r="BB218" t="e">
            <v>#REF!</v>
          </cell>
          <cell r="BC218" t="str">
            <v>NC</v>
          </cell>
          <cell r="BD218" t="str">
            <v>NC</v>
          </cell>
          <cell r="BE218" t="str">
            <v>NC</v>
          </cell>
        </row>
        <row r="219">
          <cell r="A219" t="str">
            <v>Octachlorodibenzo-p-dioxin</v>
          </cell>
          <cell r="C219">
            <v>1.62E-05</v>
          </cell>
          <cell r="D219" t="str">
            <v>e</v>
          </cell>
          <cell r="E219">
            <v>0.0006642</v>
          </cell>
          <cell r="F219" t="str">
            <v>k</v>
          </cell>
          <cell r="G219">
            <v>119179.07215816093</v>
          </cell>
          <cell r="H219" t="str">
            <v>o</v>
          </cell>
          <cell r="I219">
            <v>0.049776410125343194</v>
          </cell>
          <cell r="J219" t="str">
            <v>i</v>
          </cell>
          <cell r="K219">
            <v>1E-05</v>
          </cell>
          <cell r="L219" t="str">
            <v>m</v>
          </cell>
          <cell r="M219">
            <v>715.0744329489655</v>
          </cell>
          <cell r="O219">
            <v>1.93E-05</v>
          </cell>
          <cell r="P219" t="str">
            <v>e</v>
          </cell>
          <cell r="S219">
            <v>6.8</v>
          </cell>
          <cell r="T219" t="str">
            <v>e</v>
          </cell>
          <cell r="Z219">
            <v>0.03</v>
          </cell>
          <cell r="AA219" t="str">
            <v>D</v>
          </cell>
          <cell r="AD219">
            <v>0.7670081876935111</v>
          </cell>
          <cell r="AE219" t="str">
            <v>(C)D</v>
          </cell>
          <cell r="AF219">
            <v>322</v>
          </cell>
          <cell r="AH219">
            <v>5.3</v>
          </cell>
          <cell r="AI219" t="str">
            <v>(C)D</v>
          </cell>
          <cell r="AJ219">
            <v>6.67404758934736</v>
          </cell>
          <cell r="AK219" t="str">
            <v>(C)D</v>
          </cell>
          <cell r="AL219">
            <v>29.32893670833452</v>
          </cell>
          <cell r="AM219" t="str">
            <v>(C)D</v>
          </cell>
          <cell r="AN219">
            <v>0.5</v>
          </cell>
          <cell r="AO219" t="str">
            <v>D</v>
          </cell>
          <cell r="AP219">
            <v>19.927344724160008</v>
          </cell>
          <cell r="AQ219" t="str">
            <v>(C)D</v>
          </cell>
          <cell r="AR219">
            <v>5.352910052910053</v>
          </cell>
          <cell r="AS219" t="str">
            <v>(C)D</v>
          </cell>
          <cell r="AT219" t="str">
            <v>no</v>
          </cell>
          <cell r="AU219" t="str">
            <v>NC</v>
          </cell>
          <cell r="AV219" t="str">
            <v>NC</v>
          </cell>
          <cell r="AW219" t="str">
            <v>NC</v>
          </cell>
          <cell r="AX219" t="str">
            <v>NC</v>
          </cell>
          <cell r="AY219" t="str">
            <v>NC</v>
          </cell>
          <cell r="AZ219" t="e">
            <v>#NAME?</v>
          </cell>
          <cell r="BA219" t="e">
            <v>#NAME?</v>
          </cell>
          <cell r="BB219" t="e">
            <v>#REF!</v>
          </cell>
          <cell r="BC219" t="str">
            <v>NC</v>
          </cell>
          <cell r="BD219" t="str">
            <v>NC</v>
          </cell>
          <cell r="BE219" t="str">
            <v>NC</v>
          </cell>
        </row>
        <row r="220">
          <cell r="A220" t="str">
            <v>2,3,7,8-Tetrachlorodibenzofuran</v>
          </cell>
          <cell r="C220">
            <v>1.62E-05</v>
          </cell>
          <cell r="D220" t="str">
            <v>e</v>
          </cell>
          <cell r="E220">
            <v>0.0006642</v>
          </cell>
          <cell r="F220" t="str">
            <v>k</v>
          </cell>
          <cell r="G220">
            <v>119179.07215816093</v>
          </cell>
          <cell r="H220" t="str">
            <v>o</v>
          </cell>
          <cell r="I220">
            <v>0.049776410125343194</v>
          </cell>
          <cell r="J220" t="str">
            <v>i</v>
          </cell>
          <cell r="K220">
            <v>1E-05</v>
          </cell>
          <cell r="L220" t="str">
            <v>m</v>
          </cell>
          <cell r="M220">
            <v>715.0744329489655</v>
          </cell>
          <cell r="O220">
            <v>1.93E-05</v>
          </cell>
          <cell r="P220" t="str">
            <v>e</v>
          </cell>
          <cell r="S220">
            <v>6.8</v>
          </cell>
          <cell r="T220" t="str">
            <v>e</v>
          </cell>
          <cell r="Z220">
            <v>0.03</v>
          </cell>
          <cell r="AA220" t="str">
            <v>D</v>
          </cell>
          <cell r="AD220">
            <v>0.7670081876935111</v>
          </cell>
          <cell r="AE220" t="str">
            <v>(C)D</v>
          </cell>
          <cell r="AF220">
            <v>322</v>
          </cell>
          <cell r="AH220">
            <v>5.3</v>
          </cell>
          <cell r="AI220" t="str">
            <v>(C)D</v>
          </cell>
          <cell r="AJ220">
            <v>6.67404758934736</v>
          </cell>
          <cell r="AK220" t="str">
            <v>(C)D</v>
          </cell>
          <cell r="AL220">
            <v>29.32893670833452</v>
          </cell>
          <cell r="AM220" t="str">
            <v>(C)D</v>
          </cell>
          <cell r="AN220">
            <v>0.5</v>
          </cell>
          <cell r="AO220" t="str">
            <v>D</v>
          </cell>
          <cell r="AP220">
            <v>19.927344724160008</v>
          </cell>
          <cell r="AQ220" t="str">
            <v>(C)D</v>
          </cell>
          <cell r="AR220">
            <v>5.352910052910053</v>
          </cell>
          <cell r="AS220" t="str">
            <v>(C)D</v>
          </cell>
          <cell r="AT220" t="str">
            <v>no</v>
          </cell>
          <cell r="AU220" t="str">
            <v>NC</v>
          </cell>
          <cell r="AV220" t="str">
            <v>NC</v>
          </cell>
          <cell r="AW220" t="str">
            <v>NC</v>
          </cell>
          <cell r="AX220" t="str">
            <v>NC</v>
          </cell>
          <cell r="AY220" t="str">
            <v>NC</v>
          </cell>
          <cell r="AZ220" t="e">
            <v>#NAME?</v>
          </cell>
          <cell r="BA220" t="e">
            <v>#NAME?</v>
          </cell>
          <cell r="BB220" t="e">
            <v>#REF!</v>
          </cell>
          <cell r="BC220" t="str">
            <v>NC</v>
          </cell>
          <cell r="BD220" t="str">
            <v>NC</v>
          </cell>
          <cell r="BE220" t="str">
            <v>NC</v>
          </cell>
        </row>
        <row r="221">
          <cell r="A221" t="str">
            <v>1,2,3,7,8-Pentachlorodibenzofuran</v>
          </cell>
          <cell r="C221">
            <v>1.62E-05</v>
          </cell>
          <cell r="D221" t="str">
            <v>e</v>
          </cell>
          <cell r="E221">
            <v>0.0006642</v>
          </cell>
          <cell r="F221" t="str">
            <v>k</v>
          </cell>
          <cell r="G221">
            <v>119179.07215816093</v>
          </cell>
          <cell r="H221" t="str">
            <v>o</v>
          </cell>
          <cell r="I221">
            <v>0.049776410125343194</v>
          </cell>
          <cell r="J221" t="str">
            <v>i</v>
          </cell>
          <cell r="K221">
            <v>1E-05</v>
          </cell>
          <cell r="L221" t="str">
            <v>m</v>
          </cell>
          <cell r="M221">
            <v>715.0744329489655</v>
          </cell>
          <cell r="O221">
            <v>1.93E-05</v>
          </cell>
          <cell r="P221" t="str">
            <v>e</v>
          </cell>
          <cell r="S221">
            <v>6.8</v>
          </cell>
          <cell r="T221" t="str">
            <v>e</v>
          </cell>
          <cell r="Z221">
            <v>0.03</v>
          </cell>
          <cell r="AA221" t="str">
            <v>D</v>
          </cell>
          <cell r="AD221">
            <v>0.7670081876935111</v>
          </cell>
          <cell r="AE221" t="str">
            <v>(C)D</v>
          </cell>
          <cell r="AF221">
            <v>322</v>
          </cell>
          <cell r="AH221">
            <v>5.3</v>
          </cell>
          <cell r="AI221" t="str">
            <v>(C)D</v>
          </cell>
          <cell r="AJ221">
            <v>6.67404758934736</v>
          </cell>
          <cell r="AK221" t="str">
            <v>(C)D</v>
          </cell>
          <cell r="AL221">
            <v>29.32893670833452</v>
          </cell>
          <cell r="AM221" t="str">
            <v>(C)D</v>
          </cell>
          <cell r="AN221">
            <v>0.5</v>
          </cell>
          <cell r="AO221" t="str">
            <v>D</v>
          </cell>
          <cell r="AP221">
            <v>19.927344724160008</v>
          </cell>
          <cell r="AQ221" t="str">
            <v>(C)D</v>
          </cell>
          <cell r="AR221">
            <v>5.352910052910053</v>
          </cell>
          <cell r="AS221" t="str">
            <v>(C)D</v>
          </cell>
          <cell r="AT221" t="str">
            <v>no</v>
          </cell>
          <cell r="AU221" t="str">
            <v>NC</v>
          </cell>
          <cell r="AV221" t="str">
            <v>NC</v>
          </cell>
          <cell r="AW221" t="str">
            <v>NC</v>
          </cell>
          <cell r="AX221" t="str">
            <v>NC</v>
          </cell>
          <cell r="AY221" t="str">
            <v>NC</v>
          </cell>
          <cell r="AZ221" t="e">
            <v>#NAME?</v>
          </cell>
          <cell r="BA221" t="e">
            <v>#NAME?</v>
          </cell>
          <cell r="BB221" t="e">
            <v>#REF!</v>
          </cell>
          <cell r="BC221" t="str">
            <v>NC</v>
          </cell>
          <cell r="BD221" t="str">
            <v>NC</v>
          </cell>
          <cell r="BE221" t="str">
            <v>NC</v>
          </cell>
        </row>
        <row r="222">
          <cell r="A222" t="str">
            <v>2,3,4,7,8-Pentachlorodibenzofuran</v>
          </cell>
          <cell r="C222">
            <v>1.62E-05</v>
          </cell>
          <cell r="D222" t="str">
            <v>e</v>
          </cell>
          <cell r="E222">
            <v>0.0006642</v>
          </cell>
          <cell r="F222" t="str">
            <v>k</v>
          </cell>
          <cell r="G222">
            <v>119179.07215816093</v>
          </cell>
          <cell r="H222" t="str">
            <v>o</v>
          </cell>
          <cell r="I222">
            <v>0.049776410125343194</v>
          </cell>
          <cell r="J222" t="str">
            <v>i</v>
          </cell>
          <cell r="K222">
            <v>1E-05</v>
          </cell>
          <cell r="L222" t="str">
            <v>m</v>
          </cell>
          <cell r="M222">
            <v>715.0744329489655</v>
          </cell>
          <cell r="O222">
            <v>1.93E-05</v>
          </cell>
          <cell r="P222" t="str">
            <v>e</v>
          </cell>
          <cell r="S222">
            <v>6.8</v>
          </cell>
          <cell r="T222" t="str">
            <v>e</v>
          </cell>
          <cell r="Z222">
            <v>0.03</v>
          </cell>
          <cell r="AA222" t="str">
            <v>D</v>
          </cell>
          <cell r="AD222">
            <v>0.7670081876935111</v>
          </cell>
          <cell r="AE222" t="str">
            <v>(C)D</v>
          </cell>
          <cell r="AF222">
            <v>322</v>
          </cell>
          <cell r="AH222">
            <v>5.3</v>
          </cell>
          <cell r="AI222" t="str">
            <v>(C)D</v>
          </cell>
          <cell r="AJ222">
            <v>6.67404758934736</v>
          </cell>
          <cell r="AK222" t="str">
            <v>(C)D</v>
          </cell>
          <cell r="AL222">
            <v>29.32893670833452</v>
          </cell>
          <cell r="AM222" t="str">
            <v>(C)D</v>
          </cell>
          <cell r="AN222">
            <v>0.5</v>
          </cell>
          <cell r="AO222" t="str">
            <v>D</v>
          </cell>
          <cell r="AP222">
            <v>19.927344724160008</v>
          </cell>
          <cell r="AQ222" t="str">
            <v>(C)D</v>
          </cell>
          <cell r="AR222">
            <v>5.352910052910053</v>
          </cell>
          <cell r="AS222" t="str">
            <v>(C)D</v>
          </cell>
          <cell r="AT222" t="str">
            <v>no</v>
          </cell>
          <cell r="AU222" t="str">
            <v>NC</v>
          </cell>
          <cell r="AV222" t="str">
            <v>NC</v>
          </cell>
          <cell r="AW222" t="str">
            <v>NC</v>
          </cell>
          <cell r="AX222" t="str">
            <v>NC</v>
          </cell>
          <cell r="AY222" t="str">
            <v>NC</v>
          </cell>
          <cell r="AZ222" t="e">
            <v>#NAME?</v>
          </cell>
          <cell r="BA222" t="e">
            <v>#NAME?</v>
          </cell>
          <cell r="BB222" t="e">
            <v>#REF!</v>
          </cell>
          <cell r="BC222" t="str">
            <v>NC</v>
          </cell>
          <cell r="BD222" t="str">
            <v>NC</v>
          </cell>
          <cell r="BE222" t="str">
            <v>NC</v>
          </cell>
        </row>
        <row r="223">
          <cell r="A223" t="str">
            <v>1,2,3,4,7,8-Hexachlorodibenzofuran</v>
          </cell>
          <cell r="C223">
            <v>1.62E-05</v>
          </cell>
          <cell r="D223" t="str">
            <v>e</v>
          </cell>
          <cell r="E223">
            <v>0.0006642</v>
          </cell>
          <cell r="F223" t="str">
            <v>k</v>
          </cell>
          <cell r="G223">
            <v>119179.07215816093</v>
          </cell>
          <cell r="H223" t="str">
            <v>o</v>
          </cell>
          <cell r="I223">
            <v>0.049776410125343194</v>
          </cell>
          <cell r="J223" t="str">
            <v>i</v>
          </cell>
          <cell r="K223">
            <v>1E-05</v>
          </cell>
          <cell r="L223" t="str">
            <v>m</v>
          </cell>
          <cell r="M223">
            <v>715.0744329489655</v>
          </cell>
          <cell r="O223">
            <v>1.93E-05</v>
          </cell>
          <cell r="P223" t="str">
            <v>e</v>
          </cell>
          <cell r="S223">
            <v>6.8</v>
          </cell>
          <cell r="T223" t="str">
            <v>e</v>
          </cell>
          <cell r="Z223">
            <v>0.03</v>
          </cell>
          <cell r="AA223" t="str">
            <v>D</v>
          </cell>
          <cell r="AD223">
            <v>0.7670081876935111</v>
          </cell>
          <cell r="AE223" t="str">
            <v>(C)D</v>
          </cell>
          <cell r="AF223">
            <v>322</v>
          </cell>
          <cell r="AH223">
            <v>5.3</v>
          </cell>
          <cell r="AI223" t="str">
            <v>(C)D</v>
          </cell>
          <cell r="AJ223">
            <v>6.67404758934736</v>
          </cell>
          <cell r="AK223" t="str">
            <v>(C)D</v>
          </cell>
          <cell r="AL223">
            <v>29.32893670833452</v>
          </cell>
          <cell r="AM223" t="str">
            <v>(C)D</v>
          </cell>
          <cell r="AN223">
            <v>0.5</v>
          </cell>
          <cell r="AO223" t="str">
            <v>D</v>
          </cell>
          <cell r="AP223">
            <v>19.927344724160008</v>
          </cell>
          <cell r="AQ223" t="str">
            <v>(C)D</v>
          </cell>
          <cell r="AR223">
            <v>5.352910052910053</v>
          </cell>
          <cell r="AS223" t="str">
            <v>(C)D</v>
          </cell>
          <cell r="AT223" t="str">
            <v>no</v>
          </cell>
          <cell r="AU223" t="str">
            <v>NC</v>
          </cell>
          <cell r="AV223" t="str">
            <v>NC</v>
          </cell>
          <cell r="AW223" t="str">
            <v>NC</v>
          </cell>
          <cell r="AX223" t="str">
            <v>NC</v>
          </cell>
          <cell r="AY223" t="str">
            <v>NC</v>
          </cell>
          <cell r="AZ223" t="e">
            <v>#NAME?</v>
          </cell>
          <cell r="BA223" t="e">
            <v>#NAME?</v>
          </cell>
          <cell r="BB223" t="e">
            <v>#REF!</v>
          </cell>
          <cell r="BC223" t="str">
            <v>NC</v>
          </cell>
          <cell r="BD223" t="str">
            <v>NC</v>
          </cell>
          <cell r="BE223" t="str">
            <v>NC</v>
          </cell>
        </row>
        <row r="224">
          <cell r="A224" t="str">
            <v>1,2,3,6,7,8-Hexachlorodibenzofuran</v>
          </cell>
          <cell r="C224">
            <v>1.62E-05</v>
          </cell>
          <cell r="D224" t="str">
            <v>e</v>
          </cell>
          <cell r="E224">
            <v>0.0006642</v>
          </cell>
          <cell r="F224" t="str">
            <v>k</v>
          </cell>
          <cell r="G224">
            <v>119179.07215816093</v>
          </cell>
          <cell r="H224" t="str">
            <v>o</v>
          </cell>
          <cell r="I224">
            <v>0.049776410125343194</v>
          </cell>
          <cell r="J224" t="str">
            <v>i</v>
          </cell>
          <cell r="K224">
            <v>1E-05</v>
          </cell>
          <cell r="L224" t="str">
            <v>m</v>
          </cell>
          <cell r="M224">
            <v>715.0744329489655</v>
          </cell>
          <cell r="O224">
            <v>1.93E-05</v>
          </cell>
          <cell r="P224" t="str">
            <v>e</v>
          </cell>
          <cell r="S224">
            <v>6.8</v>
          </cell>
          <cell r="T224" t="str">
            <v>e</v>
          </cell>
          <cell r="Z224">
            <v>0.03</v>
          </cell>
          <cell r="AA224" t="str">
            <v>D</v>
          </cell>
          <cell r="AD224">
            <v>0.7670081876935111</v>
          </cell>
          <cell r="AE224" t="str">
            <v>(C)D</v>
          </cell>
          <cell r="AF224">
            <v>322</v>
          </cell>
          <cell r="AH224">
            <v>5.3</v>
          </cell>
          <cell r="AI224" t="str">
            <v>(C)D</v>
          </cell>
          <cell r="AJ224">
            <v>6.67404758934736</v>
          </cell>
          <cell r="AK224" t="str">
            <v>(C)D</v>
          </cell>
          <cell r="AL224">
            <v>29.32893670833452</v>
          </cell>
          <cell r="AM224" t="str">
            <v>(C)D</v>
          </cell>
          <cell r="AN224">
            <v>0.5</v>
          </cell>
          <cell r="AO224" t="str">
            <v>D</v>
          </cell>
          <cell r="AP224">
            <v>19.927344724160008</v>
          </cell>
          <cell r="AQ224" t="str">
            <v>(C)D</v>
          </cell>
          <cell r="AR224">
            <v>5.352910052910053</v>
          </cell>
          <cell r="AS224" t="str">
            <v>(C)D</v>
          </cell>
          <cell r="AT224" t="str">
            <v>no</v>
          </cell>
          <cell r="AU224" t="str">
            <v>NC</v>
          </cell>
          <cell r="AV224" t="str">
            <v>NC</v>
          </cell>
          <cell r="AW224" t="str">
            <v>NC</v>
          </cell>
          <cell r="AX224" t="str">
            <v>NC</v>
          </cell>
          <cell r="AY224" t="str">
            <v>NC</v>
          </cell>
          <cell r="AZ224" t="e">
            <v>#NAME?</v>
          </cell>
          <cell r="BA224" t="e">
            <v>#NAME?</v>
          </cell>
          <cell r="BB224" t="e">
            <v>#REF!</v>
          </cell>
          <cell r="BC224" t="str">
            <v>NC</v>
          </cell>
          <cell r="BD224" t="str">
            <v>NC</v>
          </cell>
          <cell r="BE224" t="str">
            <v>NC</v>
          </cell>
        </row>
        <row r="225">
          <cell r="A225" t="str">
            <v>1,2,3,7,8,9-Hexachlorodibenzofuran</v>
          </cell>
          <cell r="C225">
            <v>1.62E-05</v>
          </cell>
          <cell r="D225" t="str">
            <v>e</v>
          </cell>
          <cell r="E225">
            <v>0.0006642</v>
          </cell>
          <cell r="F225" t="str">
            <v>k</v>
          </cell>
          <cell r="G225">
            <v>119179.07215816093</v>
          </cell>
          <cell r="H225" t="str">
            <v>o</v>
          </cell>
          <cell r="I225">
            <v>0.049776410125343194</v>
          </cell>
          <cell r="J225" t="str">
            <v>i</v>
          </cell>
          <cell r="K225">
            <v>1E-05</v>
          </cell>
          <cell r="L225" t="str">
            <v>m</v>
          </cell>
          <cell r="M225">
            <v>715.0744329489655</v>
          </cell>
          <cell r="O225">
            <v>1.93E-05</v>
          </cell>
          <cell r="P225" t="str">
            <v>e</v>
          </cell>
          <cell r="S225">
            <v>6.8</v>
          </cell>
          <cell r="T225" t="str">
            <v>e</v>
          </cell>
          <cell r="Z225">
            <v>0.03</v>
          </cell>
          <cell r="AA225" t="str">
            <v>D</v>
          </cell>
          <cell r="AD225">
            <v>0.7670081876935111</v>
          </cell>
          <cell r="AE225" t="str">
            <v>(C)D</v>
          </cell>
          <cell r="AF225">
            <v>322</v>
          </cell>
          <cell r="AH225">
            <v>5.3</v>
          </cell>
          <cell r="AI225" t="str">
            <v>(C)D</v>
          </cell>
          <cell r="AJ225">
            <v>6.67404758934736</v>
          </cell>
          <cell r="AK225" t="str">
            <v>(C)D</v>
          </cell>
          <cell r="AL225">
            <v>29.32893670833452</v>
          </cell>
          <cell r="AM225" t="str">
            <v>(C)D</v>
          </cell>
          <cell r="AN225">
            <v>0.5</v>
          </cell>
          <cell r="AO225" t="str">
            <v>D</v>
          </cell>
          <cell r="AP225">
            <v>19.927344724160008</v>
          </cell>
          <cell r="AQ225" t="str">
            <v>(C)D</v>
          </cell>
          <cell r="AR225">
            <v>5.352910052910053</v>
          </cell>
          <cell r="AS225" t="str">
            <v>(C)D</v>
          </cell>
          <cell r="AT225" t="str">
            <v>no</v>
          </cell>
          <cell r="AU225" t="str">
            <v>NC</v>
          </cell>
          <cell r="AV225" t="str">
            <v>NC</v>
          </cell>
          <cell r="AW225" t="str">
            <v>NC</v>
          </cell>
          <cell r="AX225" t="str">
            <v>NC</v>
          </cell>
          <cell r="AY225" t="str">
            <v>NC</v>
          </cell>
          <cell r="AZ225" t="e">
            <v>#NAME?</v>
          </cell>
          <cell r="BA225" t="e">
            <v>#NAME?</v>
          </cell>
          <cell r="BB225" t="e">
            <v>#REF!</v>
          </cell>
          <cell r="BC225" t="str">
            <v>NC</v>
          </cell>
          <cell r="BD225" t="str">
            <v>NC</v>
          </cell>
          <cell r="BE225" t="str">
            <v>NC</v>
          </cell>
        </row>
        <row r="226">
          <cell r="A226" t="str">
            <v>2,3,4,6,7,8-Hexachlorodibenzofuran</v>
          </cell>
          <cell r="C226">
            <v>1.62E-05</v>
          </cell>
          <cell r="D226" t="str">
            <v>e</v>
          </cell>
          <cell r="E226">
            <v>0.0006642</v>
          </cell>
          <cell r="F226" t="str">
            <v>k</v>
          </cell>
          <cell r="G226">
            <v>119179.07215816093</v>
          </cell>
          <cell r="H226" t="str">
            <v>o</v>
          </cell>
          <cell r="I226">
            <v>0.049776410125343194</v>
          </cell>
          <cell r="J226" t="str">
            <v>i</v>
          </cell>
          <cell r="K226">
            <v>1E-05</v>
          </cell>
          <cell r="L226" t="str">
            <v>m</v>
          </cell>
          <cell r="M226">
            <v>715.0744329489655</v>
          </cell>
          <cell r="O226">
            <v>1.93E-05</v>
          </cell>
          <cell r="P226" t="str">
            <v>e</v>
          </cell>
          <cell r="S226">
            <v>6.8</v>
          </cell>
          <cell r="T226" t="str">
            <v>e</v>
          </cell>
          <cell r="Z226">
            <v>0.03</v>
          </cell>
          <cell r="AA226" t="str">
            <v>D</v>
          </cell>
          <cell r="AD226">
            <v>0.7670081876935111</v>
          </cell>
          <cell r="AE226" t="str">
            <v>(C)D</v>
          </cell>
          <cell r="AF226">
            <v>322</v>
          </cell>
          <cell r="AH226">
            <v>5.3</v>
          </cell>
          <cell r="AI226" t="str">
            <v>(C)D</v>
          </cell>
          <cell r="AJ226">
            <v>6.67404758934736</v>
          </cell>
          <cell r="AK226" t="str">
            <v>(C)D</v>
          </cell>
          <cell r="AL226">
            <v>29.32893670833452</v>
          </cell>
          <cell r="AM226" t="str">
            <v>(C)D</v>
          </cell>
          <cell r="AN226">
            <v>0.5</v>
          </cell>
          <cell r="AO226" t="str">
            <v>D</v>
          </cell>
          <cell r="AP226">
            <v>19.927344724160008</v>
          </cell>
          <cell r="AQ226" t="str">
            <v>(C)D</v>
          </cell>
          <cell r="AR226">
            <v>5.352910052910053</v>
          </cell>
          <cell r="AS226" t="str">
            <v>(C)D</v>
          </cell>
          <cell r="AT226" t="str">
            <v>no</v>
          </cell>
          <cell r="AU226" t="str">
            <v>NC</v>
          </cell>
          <cell r="AV226" t="str">
            <v>NC</v>
          </cell>
          <cell r="AW226" t="str">
            <v>NC</v>
          </cell>
          <cell r="AX226" t="str">
            <v>NC</v>
          </cell>
          <cell r="AY226" t="str">
            <v>NC</v>
          </cell>
          <cell r="AZ226" t="e">
            <v>#NAME?</v>
          </cell>
          <cell r="BA226" t="e">
            <v>#NAME?</v>
          </cell>
          <cell r="BB226" t="e">
            <v>#REF!</v>
          </cell>
          <cell r="BC226" t="str">
            <v>NC</v>
          </cell>
          <cell r="BD226" t="str">
            <v>NC</v>
          </cell>
          <cell r="BE226" t="str">
            <v>NC</v>
          </cell>
        </row>
        <row r="227">
          <cell r="A227" t="str">
            <v>1,2,3,4,6,7,8-Heptachlorodibenzofuran</v>
          </cell>
          <cell r="C227">
            <v>1.62E-05</v>
          </cell>
          <cell r="D227" t="str">
            <v>e</v>
          </cell>
          <cell r="E227">
            <v>0.0006642</v>
          </cell>
          <cell r="F227" t="str">
            <v>k</v>
          </cell>
          <cell r="G227">
            <v>119179.07215816093</v>
          </cell>
          <cell r="H227" t="str">
            <v>o</v>
          </cell>
          <cell r="I227">
            <v>0.049776410125343194</v>
          </cell>
          <cell r="J227" t="str">
            <v>i</v>
          </cell>
          <cell r="K227">
            <v>1E-05</v>
          </cell>
          <cell r="L227" t="str">
            <v>m</v>
          </cell>
          <cell r="M227">
            <v>715.0744329489655</v>
          </cell>
          <cell r="O227">
            <v>1.93E-05</v>
          </cell>
          <cell r="P227" t="str">
            <v>e</v>
          </cell>
          <cell r="S227">
            <v>6.8</v>
          </cell>
          <cell r="T227" t="str">
            <v>e</v>
          </cell>
          <cell r="Z227">
            <v>0.03</v>
          </cell>
          <cell r="AA227" t="str">
            <v>D</v>
          </cell>
          <cell r="AD227">
            <v>0.7670081876935111</v>
          </cell>
          <cell r="AE227" t="str">
            <v>(C)D</v>
          </cell>
          <cell r="AF227">
            <v>322</v>
          </cell>
          <cell r="AH227">
            <v>5.3</v>
          </cell>
          <cell r="AI227" t="str">
            <v>(C)D</v>
          </cell>
          <cell r="AJ227">
            <v>6.67404758934736</v>
          </cell>
          <cell r="AK227" t="str">
            <v>(C)D</v>
          </cell>
          <cell r="AL227">
            <v>29.32893670833452</v>
          </cell>
          <cell r="AM227" t="str">
            <v>(C)D</v>
          </cell>
          <cell r="AN227">
            <v>0.5</v>
          </cell>
          <cell r="AO227" t="str">
            <v>D</v>
          </cell>
          <cell r="AP227">
            <v>19.927344724160008</v>
          </cell>
          <cell r="AQ227" t="str">
            <v>(C)D</v>
          </cell>
          <cell r="AR227">
            <v>5.352910052910053</v>
          </cell>
          <cell r="AS227" t="str">
            <v>(C)D</v>
          </cell>
          <cell r="AT227" t="str">
            <v>no</v>
          </cell>
          <cell r="AU227" t="str">
            <v>NC</v>
          </cell>
          <cell r="AV227" t="str">
            <v>NC</v>
          </cell>
          <cell r="AW227" t="str">
            <v>NC</v>
          </cell>
          <cell r="AX227" t="str">
            <v>NC</v>
          </cell>
          <cell r="AY227" t="str">
            <v>NC</v>
          </cell>
          <cell r="AZ227" t="e">
            <v>#NAME?</v>
          </cell>
          <cell r="BA227" t="e">
            <v>#NAME?</v>
          </cell>
          <cell r="BB227" t="e">
            <v>#REF!</v>
          </cell>
          <cell r="BC227" t="str">
            <v>NC</v>
          </cell>
          <cell r="BD227" t="str">
            <v>NC</v>
          </cell>
          <cell r="BE227" t="str">
            <v>NC</v>
          </cell>
        </row>
        <row r="228">
          <cell r="A228" t="str">
            <v>1,2,3,4,7,8,9-Heptachlorodibenzofuran</v>
          </cell>
          <cell r="C228">
            <v>1.62E-05</v>
          </cell>
          <cell r="D228" t="str">
            <v>e</v>
          </cell>
          <cell r="E228">
            <v>0.0006642</v>
          </cell>
          <cell r="F228" t="str">
            <v>k</v>
          </cell>
          <cell r="G228">
            <v>119179.07215816093</v>
          </cell>
          <cell r="H228" t="str">
            <v>o</v>
          </cell>
          <cell r="I228">
            <v>0.049776410125343194</v>
          </cell>
          <cell r="J228" t="str">
            <v>i</v>
          </cell>
          <cell r="K228">
            <v>1E-05</v>
          </cell>
          <cell r="L228" t="str">
            <v>m</v>
          </cell>
          <cell r="M228">
            <v>715.0744329489655</v>
          </cell>
          <cell r="O228">
            <v>1.93E-05</v>
          </cell>
          <cell r="P228" t="str">
            <v>e</v>
          </cell>
          <cell r="S228">
            <v>6.8</v>
          </cell>
          <cell r="T228" t="str">
            <v>e</v>
          </cell>
          <cell r="Z228">
            <v>0.03</v>
          </cell>
          <cell r="AA228" t="str">
            <v>D</v>
          </cell>
          <cell r="AD228">
            <v>0.7670081876935111</v>
          </cell>
          <cell r="AE228" t="str">
            <v>(C)D</v>
          </cell>
          <cell r="AF228">
            <v>322</v>
          </cell>
          <cell r="AH228">
            <v>5.3</v>
          </cell>
          <cell r="AI228" t="str">
            <v>(C)D</v>
          </cell>
          <cell r="AJ228">
            <v>6.67404758934736</v>
          </cell>
          <cell r="AK228" t="str">
            <v>(C)D</v>
          </cell>
          <cell r="AL228">
            <v>29.32893670833452</v>
          </cell>
          <cell r="AM228" t="str">
            <v>(C)D</v>
          </cell>
          <cell r="AN228">
            <v>0.5</v>
          </cell>
          <cell r="AO228" t="str">
            <v>D</v>
          </cell>
          <cell r="AP228">
            <v>19.927344724160008</v>
          </cell>
          <cell r="AQ228" t="str">
            <v>(C)D</v>
          </cell>
          <cell r="AR228">
            <v>5.352910052910053</v>
          </cell>
          <cell r="AS228" t="str">
            <v>(C)D</v>
          </cell>
          <cell r="AT228" t="str">
            <v>no</v>
          </cell>
          <cell r="AU228" t="str">
            <v>NC</v>
          </cell>
          <cell r="AV228" t="str">
            <v>NC</v>
          </cell>
          <cell r="AW228" t="str">
            <v>NC</v>
          </cell>
          <cell r="AX228" t="str">
            <v>NC</v>
          </cell>
          <cell r="AY228" t="str">
            <v>NC</v>
          </cell>
          <cell r="AZ228" t="e">
            <v>#NAME?</v>
          </cell>
          <cell r="BA228" t="e">
            <v>#NAME?</v>
          </cell>
          <cell r="BB228" t="e">
            <v>#REF!</v>
          </cell>
          <cell r="BC228" t="str">
            <v>NC</v>
          </cell>
          <cell r="BD228" t="str">
            <v>NC</v>
          </cell>
          <cell r="BE228" t="str">
            <v>NC</v>
          </cell>
        </row>
        <row r="229">
          <cell r="A229" t="str">
            <v>Octachlorodibenzofuran</v>
          </cell>
          <cell r="C229">
            <v>1.62E-05</v>
          </cell>
          <cell r="D229" t="str">
            <v>e</v>
          </cell>
          <cell r="E229">
            <v>0.0006642</v>
          </cell>
          <cell r="F229" t="str">
            <v>k</v>
          </cell>
          <cell r="G229">
            <v>119179.07215816093</v>
          </cell>
          <cell r="H229" t="str">
            <v>o</v>
          </cell>
          <cell r="I229">
            <v>0.049776410125343194</v>
          </cell>
          <cell r="J229" t="str">
            <v>i</v>
          </cell>
          <cell r="K229">
            <v>1E-05</v>
          </cell>
          <cell r="L229" t="str">
            <v>m</v>
          </cell>
          <cell r="M229">
            <v>715.0744329489655</v>
          </cell>
          <cell r="O229">
            <v>1.93E-05</v>
          </cell>
          <cell r="P229" t="str">
            <v>e</v>
          </cell>
          <cell r="S229">
            <v>6.8</v>
          </cell>
          <cell r="T229" t="str">
            <v>e</v>
          </cell>
          <cell r="Z229">
            <v>0.03</v>
          </cell>
          <cell r="AA229" t="str">
            <v>D</v>
          </cell>
          <cell r="AD229">
            <v>0.7670081876935111</v>
          </cell>
          <cell r="AE229" t="str">
            <v>(C)D</v>
          </cell>
          <cell r="AF229">
            <v>322</v>
          </cell>
          <cell r="AH229">
            <v>5.3</v>
          </cell>
          <cell r="AI229" t="str">
            <v>(C)D</v>
          </cell>
          <cell r="AJ229">
            <v>6.67404758934736</v>
          </cell>
          <cell r="AK229" t="str">
            <v>(C)D</v>
          </cell>
          <cell r="AL229">
            <v>29.32893670833452</v>
          </cell>
          <cell r="AM229" t="str">
            <v>(C)D</v>
          </cell>
          <cell r="AN229">
            <v>0.5</v>
          </cell>
          <cell r="AO229" t="str">
            <v>D</v>
          </cell>
          <cell r="AP229">
            <v>19.927344724160008</v>
          </cell>
          <cell r="AQ229" t="str">
            <v>(C)D</v>
          </cell>
          <cell r="AR229">
            <v>5.352910052910053</v>
          </cell>
          <cell r="AS229" t="str">
            <v>(C)D</v>
          </cell>
          <cell r="AT229" t="str">
            <v>no</v>
          </cell>
          <cell r="AU229" t="str">
            <v>NC</v>
          </cell>
          <cell r="AV229" t="str">
            <v>NC</v>
          </cell>
          <cell r="AW229" t="str">
            <v>NC</v>
          </cell>
          <cell r="AX229" t="str">
            <v>NC</v>
          </cell>
          <cell r="AY229" t="str">
            <v>NC</v>
          </cell>
          <cell r="AZ229" t="e">
            <v>#NAME?</v>
          </cell>
          <cell r="BA229" t="e">
            <v>#NAME?</v>
          </cell>
          <cell r="BB229" t="e">
            <v>#REF!</v>
          </cell>
          <cell r="BC229" t="str">
            <v>NC</v>
          </cell>
          <cell r="BD229" t="str">
            <v>NC</v>
          </cell>
          <cell r="BE229" t="str">
            <v>NC</v>
          </cell>
        </row>
        <row r="230">
          <cell r="A230" t="str">
            <v> 3,3',4,4'-Tetrachlorobiphenyl</v>
          </cell>
        </row>
        <row r="231">
          <cell r="A231" t="str">
            <v> 3,4,4',5-Tetrachlorobiphenyl</v>
          </cell>
        </row>
        <row r="232">
          <cell r="A232" t="str">
            <v> 2,3,3',4,4'-Pentachlorobiphenyl</v>
          </cell>
        </row>
        <row r="233">
          <cell r="A233" t="str">
            <v> 2,3,4,4',5-Pentachlorobiphenyl</v>
          </cell>
        </row>
        <row r="234">
          <cell r="A234" t="str">
            <v> 2,3',4,4',5-Pentachlorobiphenyl</v>
          </cell>
        </row>
        <row r="235">
          <cell r="A235" t="str">
            <v> 2',3,4,4',5-Pentachlorobiphenyl</v>
          </cell>
        </row>
        <row r="236">
          <cell r="A236" t="str">
            <v> 3,3',4,4',5-Pentachlorobiphenyl</v>
          </cell>
        </row>
        <row r="237">
          <cell r="A237" t="str">
            <v> 2,3,3',4,4',5-Hexachlorobiphenyl</v>
          </cell>
        </row>
        <row r="238">
          <cell r="A238" t="str">
            <v> 2,3,3',4,4',5'-Hexachlorobiphenyl</v>
          </cell>
        </row>
        <row r="239">
          <cell r="A239" t="str">
            <v> 2,3',4,4',5,5'-Hexachlorobiphenyl</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Table 1"/>
      <sheetName val="Table 2 SV Data eval"/>
      <sheetName val="Table 8 old"/>
      <sheetName val="Table 9 old"/>
      <sheetName val="Table 3"/>
      <sheetName val="Table 4"/>
      <sheetName val="DTSC vapor screen-1A  6"/>
      <sheetName val="DTSC vapor screen- 2A  7"/>
      <sheetName val="DTSC vapor screen- 3A  8"/>
      <sheetName val="DTSC vapor screen- 4A  9"/>
      <sheetName val="DTSC vapor screen- 5A  10"/>
      <sheetName val="DTSC vapor screen- 6A  11"/>
      <sheetName val="DTSC vapor screen-7A  12"/>
      <sheetName val="DTSC vapor screen- all data 13"/>
      <sheetName val="Table 5"/>
      <sheetName val="Table 14"/>
      <sheetName val="Table 15"/>
      <sheetName val="DTSC vapor screen UA 16"/>
      <sheetName val="Table 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3.x._IndoorAir"/>
      <sheetName val="Table 3.x.RME_SoilVapor"/>
      <sheetName val="DATENTER_TEMPLATE"/>
      <sheetName val="DATENTER_Toluene"/>
      <sheetName val="DATENTER_EB"/>
      <sheetName val="DATENTER_benzene"/>
      <sheetName val="VLOOKUP"/>
    </sheetNames>
    <sheetDataSet>
      <sheetData sheetId="6">
        <row r="25">
          <cell r="A25">
            <v>630206</v>
          </cell>
        </row>
        <row r="26">
          <cell r="A26">
            <v>71556</v>
          </cell>
        </row>
        <row r="27">
          <cell r="A27">
            <v>79345</v>
          </cell>
        </row>
        <row r="28">
          <cell r="A28">
            <v>76131</v>
          </cell>
        </row>
        <row r="29">
          <cell r="A29">
            <v>79005</v>
          </cell>
        </row>
        <row r="30">
          <cell r="A30">
            <v>75343</v>
          </cell>
        </row>
        <row r="31">
          <cell r="A31">
            <v>75354</v>
          </cell>
        </row>
        <row r="32">
          <cell r="A32">
            <v>96184</v>
          </cell>
        </row>
        <row r="33">
          <cell r="A33">
            <v>120821</v>
          </cell>
        </row>
        <row r="34">
          <cell r="A34">
            <v>95636</v>
          </cell>
        </row>
        <row r="35">
          <cell r="A35">
            <v>106934</v>
          </cell>
        </row>
        <row r="36">
          <cell r="A36">
            <v>95501</v>
          </cell>
        </row>
        <row r="37">
          <cell r="A37">
            <v>107062</v>
          </cell>
        </row>
        <row r="38">
          <cell r="A38">
            <v>78875</v>
          </cell>
        </row>
        <row r="39">
          <cell r="A39">
            <v>108678</v>
          </cell>
        </row>
        <row r="40">
          <cell r="A40">
            <v>106990</v>
          </cell>
        </row>
        <row r="41">
          <cell r="A41">
            <v>541731</v>
          </cell>
        </row>
        <row r="42">
          <cell r="A42">
            <v>542756</v>
          </cell>
        </row>
        <row r="43">
          <cell r="A43">
            <v>106467</v>
          </cell>
        </row>
        <row r="44">
          <cell r="A44">
            <v>109693</v>
          </cell>
        </row>
        <row r="45">
          <cell r="A45">
            <v>126998</v>
          </cell>
        </row>
        <row r="46">
          <cell r="A46">
            <v>95578</v>
          </cell>
        </row>
        <row r="47">
          <cell r="A47">
            <v>75296</v>
          </cell>
        </row>
        <row r="48">
          <cell r="A48">
            <v>91576</v>
          </cell>
        </row>
        <row r="49">
          <cell r="A49">
            <v>79469</v>
          </cell>
        </row>
        <row r="50">
          <cell r="A50">
            <v>83329</v>
          </cell>
        </row>
        <row r="51">
          <cell r="A51">
            <v>75070</v>
          </cell>
        </row>
        <row r="52">
          <cell r="A52">
            <v>67641</v>
          </cell>
        </row>
        <row r="53">
          <cell r="A53">
            <v>75058</v>
          </cell>
        </row>
        <row r="54">
          <cell r="A54">
            <v>98862</v>
          </cell>
        </row>
        <row r="55">
          <cell r="A55">
            <v>107028</v>
          </cell>
        </row>
        <row r="56">
          <cell r="A56">
            <v>107131</v>
          </cell>
        </row>
        <row r="57">
          <cell r="A57">
            <v>309002</v>
          </cell>
        </row>
        <row r="58">
          <cell r="A58">
            <v>319846</v>
          </cell>
        </row>
        <row r="59">
          <cell r="A59">
            <v>100527</v>
          </cell>
        </row>
        <row r="60">
          <cell r="A60">
            <v>71432</v>
          </cell>
        </row>
        <row r="61">
          <cell r="A61">
            <v>205992</v>
          </cell>
        </row>
        <row r="62">
          <cell r="A62">
            <v>100447</v>
          </cell>
        </row>
        <row r="63">
          <cell r="A63">
            <v>92524</v>
          </cell>
        </row>
        <row r="64">
          <cell r="A64">
            <v>111444</v>
          </cell>
        </row>
        <row r="65">
          <cell r="A65">
            <v>75274</v>
          </cell>
        </row>
        <row r="66">
          <cell r="A66">
            <v>75252</v>
          </cell>
        </row>
        <row r="67">
          <cell r="A67">
            <v>75150</v>
          </cell>
        </row>
        <row r="68">
          <cell r="A68">
            <v>56235</v>
          </cell>
        </row>
        <row r="69">
          <cell r="A69">
            <v>57749</v>
          </cell>
        </row>
        <row r="70">
          <cell r="A70">
            <v>108907</v>
          </cell>
        </row>
        <row r="71">
          <cell r="A71">
            <v>124481</v>
          </cell>
        </row>
        <row r="72">
          <cell r="A72">
            <v>75456</v>
          </cell>
        </row>
        <row r="73">
          <cell r="A73">
            <v>75003</v>
          </cell>
        </row>
        <row r="74">
          <cell r="A74">
            <v>67663</v>
          </cell>
        </row>
        <row r="75">
          <cell r="A75">
            <v>218019</v>
          </cell>
        </row>
        <row r="76">
          <cell r="A76">
            <v>156592</v>
          </cell>
        </row>
        <row r="77">
          <cell r="A77">
            <v>123739</v>
          </cell>
        </row>
        <row r="78">
          <cell r="A78">
            <v>98828</v>
          </cell>
        </row>
        <row r="79">
          <cell r="A79">
            <v>72559</v>
          </cell>
        </row>
        <row r="80">
          <cell r="A80">
            <v>132649</v>
          </cell>
        </row>
        <row r="81">
          <cell r="A81">
            <v>75718</v>
          </cell>
        </row>
        <row r="82">
          <cell r="A82">
            <v>60571</v>
          </cell>
        </row>
        <row r="83">
          <cell r="A83">
            <v>115297</v>
          </cell>
        </row>
        <row r="84">
          <cell r="A84">
            <v>64175</v>
          </cell>
        </row>
        <row r="85">
          <cell r="A85">
            <v>60297</v>
          </cell>
        </row>
        <row r="86">
          <cell r="A86">
            <v>141786</v>
          </cell>
        </row>
        <row r="87">
          <cell r="A87">
            <v>100414</v>
          </cell>
        </row>
        <row r="88">
          <cell r="A88">
            <v>75218</v>
          </cell>
        </row>
        <row r="89">
          <cell r="A89">
            <v>97632</v>
          </cell>
        </row>
        <row r="90">
          <cell r="A90">
            <v>86737</v>
          </cell>
        </row>
        <row r="91">
          <cell r="A91">
            <v>110009</v>
          </cell>
        </row>
        <row r="92">
          <cell r="A92">
            <v>58899</v>
          </cell>
        </row>
        <row r="93">
          <cell r="A93">
            <v>76448</v>
          </cell>
        </row>
        <row r="94">
          <cell r="A94">
            <v>87683</v>
          </cell>
        </row>
        <row r="95">
          <cell r="A95">
            <v>118741</v>
          </cell>
        </row>
        <row r="96">
          <cell r="A96">
            <v>77474</v>
          </cell>
        </row>
        <row r="97">
          <cell r="A97">
            <v>67721</v>
          </cell>
        </row>
        <row r="98">
          <cell r="A98">
            <v>110543</v>
          </cell>
        </row>
        <row r="99">
          <cell r="A99">
            <v>74908</v>
          </cell>
        </row>
        <row r="100">
          <cell r="A100">
            <v>78831</v>
          </cell>
        </row>
        <row r="101">
          <cell r="A101">
            <v>7439976</v>
          </cell>
        </row>
        <row r="102">
          <cell r="A102">
            <v>126987</v>
          </cell>
        </row>
        <row r="103">
          <cell r="A103">
            <v>72435</v>
          </cell>
        </row>
        <row r="104">
          <cell r="A104">
            <v>79209</v>
          </cell>
        </row>
        <row r="105">
          <cell r="A105">
            <v>96333</v>
          </cell>
        </row>
        <row r="106">
          <cell r="A106">
            <v>74839</v>
          </cell>
        </row>
        <row r="107">
          <cell r="A107">
            <v>74873</v>
          </cell>
        </row>
        <row r="108">
          <cell r="A108">
            <v>108872</v>
          </cell>
        </row>
        <row r="109">
          <cell r="A109">
            <v>74953</v>
          </cell>
        </row>
        <row r="110">
          <cell r="A110">
            <v>75092</v>
          </cell>
        </row>
        <row r="111">
          <cell r="A111">
            <v>78933</v>
          </cell>
        </row>
        <row r="112">
          <cell r="A112">
            <v>108101</v>
          </cell>
        </row>
        <row r="113">
          <cell r="A113">
            <v>80626</v>
          </cell>
        </row>
        <row r="114">
          <cell r="A114">
            <v>1634044</v>
          </cell>
        </row>
        <row r="115">
          <cell r="A115">
            <v>108383</v>
          </cell>
        </row>
        <row r="116">
          <cell r="A116">
            <v>91203</v>
          </cell>
        </row>
        <row r="117">
          <cell r="A117">
            <v>104518</v>
          </cell>
        </row>
        <row r="118">
          <cell r="A118">
            <v>98953</v>
          </cell>
        </row>
        <row r="119">
          <cell r="A119">
            <v>103651</v>
          </cell>
        </row>
        <row r="120">
          <cell r="A120">
            <v>88722</v>
          </cell>
        </row>
        <row r="121">
          <cell r="A121">
            <v>95476</v>
          </cell>
        </row>
        <row r="122">
          <cell r="A122">
            <v>71238</v>
          </cell>
        </row>
        <row r="123">
          <cell r="A123">
            <v>106423</v>
          </cell>
        </row>
        <row r="124">
          <cell r="A124">
            <v>129000</v>
          </cell>
        </row>
        <row r="125">
          <cell r="A125">
            <v>135988</v>
          </cell>
        </row>
        <row r="126">
          <cell r="A126">
            <v>100425</v>
          </cell>
        </row>
        <row r="127">
          <cell r="A127">
            <v>98066</v>
          </cell>
        </row>
        <row r="128">
          <cell r="A128">
            <v>127184</v>
          </cell>
        </row>
        <row r="129">
          <cell r="A129">
            <v>109999</v>
          </cell>
        </row>
        <row r="130">
          <cell r="A130">
            <v>108883</v>
          </cell>
        </row>
        <row r="131">
          <cell r="A131">
            <v>156605</v>
          </cell>
        </row>
        <row r="132">
          <cell r="A132">
            <v>79016</v>
          </cell>
        </row>
        <row r="133">
          <cell r="A133">
            <v>75694</v>
          </cell>
        </row>
        <row r="134">
          <cell r="A134">
            <v>108054</v>
          </cell>
        </row>
        <row r="135">
          <cell r="A135">
            <v>75014</v>
          </cell>
        </row>
        <row r="136">
          <cell r="A136">
            <v>123911</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V base data"/>
      <sheetName val="Sheet1"/>
      <sheetName val="Table 5"/>
      <sheetName val="Table 6"/>
      <sheetName val="Table 8 SV Data eval"/>
      <sheetName val="Table 7"/>
      <sheetName val="Table 8 old"/>
      <sheetName val="Table 9 old"/>
      <sheetName val="Table 8 GW-Ambient Air"/>
      <sheetName val="Table 9"/>
      <sheetName val="Table 10 (2)"/>
      <sheetName val="Table 12 DTSC vapor screen- (2)"/>
      <sheetName val="Table 10"/>
      <sheetName val="Table 11"/>
      <sheetName val="Table 12 DTSC vapor screen-curr"/>
      <sheetName val="Table 13 DTSC vapor-fut"/>
      <sheetName val="Table 14 DTSC vapor-res fut"/>
      <sheetName val="Table 15"/>
      <sheetName val="Table 16"/>
      <sheetName val="Table 17"/>
      <sheetName val="Table 18"/>
      <sheetName val="Table 19"/>
      <sheetName val="Table 20"/>
      <sheetName val="Table 21"/>
      <sheetName val="Table 22"/>
      <sheetName val="Table 23"/>
      <sheetName val="Table 24"/>
      <sheetName val="0-10ft"/>
      <sheetName val="7-10 ft"/>
      <sheetName val="GW"/>
      <sheetName val="base data table reduced (2)"/>
      <sheetName val="Table 3 (2)"/>
      <sheetName val="soil types"/>
      <sheetName val="Table 5 SV base data (2)"/>
      <sheetName val="distilled data"/>
      <sheetName val="building data pivo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emProp"/>
      <sheetName val="B21GWDATENTER"/>
      <sheetName val="B22AGWDATENTER"/>
      <sheetName val="B23GWDATENTER"/>
      <sheetName val="BAGWDATENTER"/>
      <sheetName val="LPGWDATENTER"/>
      <sheetName val="NB5GWDATENTER"/>
      <sheetName val="SB5GWDATENTER"/>
      <sheetName val="Soil Moistur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em Prop"/>
      <sheetName val="Sol."/>
      <sheetName val="Diffusivity in Air Calc"/>
      <sheetName val="Sheet4"/>
      <sheetName val="Sheet3"/>
      <sheetName val="Sheet2"/>
      <sheetName val="Sheet1"/>
    </sheetNames>
    <sheetDataSet>
      <sheetData sheetId="2">
        <row r="3">
          <cell r="C3">
            <v>28.97</v>
          </cell>
        </row>
        <row r="4">
          <cell r="C4">
            <v>20.1</v>
          </cell>
        </row>
        <row r="5">
          <cell r="C5">
            <v>298</v>
          </cell>
        </row>
        <row r="6">
          <cell r="C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hristopher Summary"/>
      <sheetName val="Riverside Summary"/>
      <sheetName val="Toxicity"/>
      <sheetName val="Risk Calc"/>
      <sheetName val="Lettuce"/>
      <sheetName val="carrots"/>
      <sheetName val="garlic"/>
      <sheetName val="shallots"/>
      <sheetName val="broccoli"/>
      <sheetName val="celery"/>
      <sheetName val="peppers"/>
      <sheetName val="onions"/>
      <sheetName val="cauliflower"/>
      <sheetName val="cucumber"/>
      <sheetName val="tomatoes"/>
      <sheetName val="grapes"/>
      <sheetName val="apricots"/>
      <sheetName val="BVw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ing Salmon Creek Mod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sheetDataSet>
      <sheetData sheetId="0">
        <row r="6">
          <cell r="C6" t="str">
            <v>Scientific Name</v>
          </cell>
        </row>
        <row r="12">
          <cell r="C12" t="str">
            <v>Hippuris vulgaris</v>
          </cell>
        </row>
        <row r="13">
          <cell r="C13" t="str">
            <v>Potamegeton spp.</v>
          </cell>
        </row>
        <row r="14">
          <cell r="C14" t="str">
            <v>Sparganium</v>
          </cell>
        </row>
        <row r="15">
          <cell r="C15" t="str">
            <v>Carex spp.</v>
          </cell>
        </row>
        <row r="16">
          <cell r="C16" t="str">
            <v>Eriophorum spp.</v>
          </cell>
        </row>
        <row r="17">
          <cell r="C17" t="str">
            <v>Lemna trisulca</v>
          </cell>
        </row>
        <row r="18">
          <cell r="C18" t="str">
            <v>Nuphar polysepalum</v>
          </cell>
        </row>
        <row r="19">
          <cell r="C19" t="str">
            <v>Nuphar tetragona</v>
          </cell>
        </row>
        <row r="20">
          <cell r="C20" t="str">
            <v>Utricularia vulgaris</v>
          </cell>
        </row>
        <row r="33">
          <cell r="C33" t="str">
            <v>Anas platyrhynchos</v>
          </cell>
        </row>
        <row r="34">
          <cell r="C34" t="str">
            <v>Anas acuta</v>
          </cell>
        </row>
        <row r="39">
          <cell r="C39" t="str">
            <v>Castor canadensis</v>
          </cell>
        </row>
        <row r="40">
          <cell r="C40" t="str">
            <v>Ondatra zibethicus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ges 1 to 12"/>
      <sheetName val="page 13"/>
      <sheetName val="page 14"/>
      <sheetName val="page 15"/>
      <sheetName val="page 16"/>
      <sheetName val="page 17"/>
      <sheetName val="page 18"/>
      <sheetName val="page 19"/>
      <sheetName val="page 20"/>
      <sheetName val="page 21"/>
      <sheetName val="page 22"/>
      <sheetName val="page 23"/>
    </sheetNames>
    <sheetDataSet>
      <sheetData sheetId="0">
        <row r="1">
          <cell r="G1" t="str">
            <v>California Public</v>
          </cell>
          <cell r="K1" t="str">
            <v>USEPA Integrated</v>
          </cell>
          <cell r="L1" t="str">
            <v>Drinking Water Health Advisories or</v>
          </cell>
          <cell r="N1" t="str">
            <v>O n e - i n - a - M i l l i o n   I n c r e m e n t a l</v>
          </cell>
          <cell r="R1" t="str">
            <v>California</v>
          </cell>
          <cell r="T1" t="str">
            <v>U  S  E  P  A      N  a  t  i  o  n  a  l      R  e  c  o  m  m  e  n  d  e  d      A  m  b  i  e  n  t      W  a  t  e  r      Q  u  a  l  i  t  y      C  r  i  t  e  r  i  a</v>
          </cell>
          <cell r="AF1" t="str">
            <v>C  a  l  i  f  o  r  n  i  a     T  o  x  i  c  s     R  u  l  e     C  r  i  t  e  r  i  a     (  U  S  E  P  A  )</v>
          </cell>
          <cell r="AO1" t="str">
            <v>C  a  l  i  f  o  r  n  i  a      O  c  e  a  n      P  l  a  n</v>
          </cell>
          <cell r="AU1" t="str">
            <v>U S E P A   N a t i o n a l   R e c o m m e n d e d   A m b i e n t   W a t e r   Q u a l i t y   C r i t e r i a</v>
          </cell>
        </row>
        <row r="2">
          <cell r="G2" t="str">
            <v>Health Goal (PHG)</v>
          </cell>
          <cell r="K2" t="str">
            <v>Risk Information</v>
          </cell>
          <cell r="L2" t="str">
            <v>Suggested No-Adverse-Response</v>
          </cell>
          <cell r="N2" t="str">
            <v>C a n c e r   R i s k   E s t i m a t e s   f o r   D r i n k i n g   W a t e r</v>
          </cell>
          <cell r="R2" t="str">
            <v>Proposition 65</v>
          </cell>
          <cell r="T2" t="str">
            <v>H u m a n   H e a l t h   a n d   W e l f a r e   P r o t e c t i o n</v>
          </cell>
          <cell r="Y2" t="str">
            <v>F  r  e  s  h  w  a  t  e  r      A  q  u  a  t  i  c      L  i  f  e      P  r  o  t  e  c  t  i  o  n</v>
          </cell>
          <cell r="AF2" t="str">
            <v>I  n  l  a  n  d     S  u  r  f  a  c  e     W  a  t  e  r  s</v>
          </cell>
          <cell r="AK2" t="str">
            <v>E  n  c  l  o  s  e  d     B  a  y  s     &amp;     E  s  t  u  a  r  i  e  s</v>
          </cell>
          <cell r="AO2" t="str">
            <v>N  u  m  e  r  i  c  a  l      W  a  t  e  r      Q  u  a  l  i  t  y      O  b  j  e  c  t  i  v  e  s</v>
          </cell>
          <cell r="AU2" t="str">
            <v>S a l t w a t e r   A q u a t i c   L i f e   P r o t e c t i o n</v>
          </cell>
          <cell r="BB2" t="str">
            <v>C h e m i c a l</v>
          </cell>
        </row>
        <row r="3">
          <cell r="B3" t="str">
            <v>D r i n k i n g   W a t e r   S t a n d a r d s   ( C a l i f o r n i a   &amp;   F e d e r a l )</v>
          </cell>
          <cell r="G3" t="str">
            <v>in Drinking Water</v>
          </cell>
          <cell r="K3" t="str">
            <v>System (IRIS)</v>
          </cell>
          <cell r="L3" t="str">
            <v>Levels (SNARLs)</v>
          </cell>
          <cell r="N3" t="str">
            <v>Cal/EPA Cancer</v>
          </cell>
          <cell r="O3" t="str">
            <v>USEPA</v>
          </cell>
          <cell r="P3" t="str">
            <v>USEPA</v>
          </cell>
          <cell r="Q3" t="str">
            <v>National Academy</v>
          </cell>
          <cell r="R3" t="str">
            <v>Regulatory</v>
          </cell>
          <cell r="T3" t="str">
            <v>Non-Cancer Health Effects</v>
          </cell>
          <cell r="V3" t="str">
            <v>One-in-a-Million Cancer Risk Estimate</v>
          </cell>
          <cell r="Y3" t="str">
            <v>R  e  c  o  m  m  e  n  d  e  d      C  r  i  t  e  r  i  a</v>
          </cell>
          <cell r="AF3" t="str">
            <v>Human Health  (30-day Average)</v>
          </cell>
          <cell r="AH3" t="str">
            <v>F r e s h w a t e r   A q u a t i c   L i f e   P r o t e c t i o n</v>
          </cell>
          <cell r="AK3" t="str">
            <v>Human Health</v>
          </cell>
          <cell r="AL3" t="str">
            <v>S a l t w a t e r   A q u a t i c   L i f e   P r o t e c t i o n</v>
          </cell>
          <cell r="AO3" t="str">
            <v>Human Health</v>
          </cell>
          <cell r="AU3" t="str">
            <v>R  e  c  o  m  m  e  n  d  e  d      C  r  i  t  e  r  i  a</v>
          </cell>
          <cell r="BB3" t="str">
            <v>A b s t r a c t s</v>
          </cell>
        </row>
        <row r="4">
          <cell r="B4" t="str">
            <v>M a x i m u m   C o n t a m i n a n t   L e v e l s   ( M C L s )</v>
          </cell>
          <cell r="G4" t="str">
            <v>(Office of Environmental</v>
          </cell>
          <cell r="H4" t="str">
            <v>California State Action Levels</v>
          </cell>
          <cell r="J4" t="str">
            <v>Other</v>
          </cell>
          <cell r="K4" t="str">
            <v>Reference Dose</v>
          </cell>
          <cell r="L4" t="str">
            <v>for toxicity other than cancer risk</v>
          </cell>
          <cell r="N4" t="str">
            <v>Potency Factor</v>
          </cell>
          <cell r="O4" t="str">
            <v>Integrated</v>
          </cell>
          <cell r="P4" t="str">
            <v>Drinking Water</v>
          </cell>
          <cell r="Q4" t="str">
            <v>of Sciences (NAS)</v>
          </cell>
          <cell r="R4" t="str">
            <v>Level as a</v>
          </cell>
          <cell r="S4" t="str">
            <v>Agricultural</v>
          </cell>
          <cell r="T4" t="str">
            <v>Sources of</v>
          </cell>
          <cell r="U4" t="str">
            <v>Other Waters</v>
          </cell>
          <cell r="V4" t="str">
            <v>Sources of</v>
          </cell>
          <cell r="W4" t="str">
            <v>Other Waters</v>
          </cell>
          <cell r="Y4" t="str">
            <v>Continuous</v>
          </cell>
          <cell r="AA4" t="str">
            <v>Maximum</v>
          </cell>
          <cell r="AC4" t="str">
            <v>T o x i c i t y   I n f o r m a t i o n</v>
          </cell>
          <cell r="AF4" t="str">
            <v>Drinking Water Sources</v>
          </cell>
          <cell r="AG4" t="str">
            <v>Other Waters</v>
          </cell>
          <cell r="AH4" t="str">
            <v>Continuous</v>
          </cell>
          <cell r="AI4" t="str">
            <v>Maximum</v>
          </cell>
          <cell r="AK4" t="str">
            <v>(30-day Average)</v>
          </cell>
          <cell r="AL4" t="str">
            <v>Continuous</v>
          </cell>
          <cell r="AM4" t="str">
            <v>Maximum</v>
          </cell>
          <cell r="AO4" t="str">
            <v>(30-day Average)</v>
          </cell>
          <cell r="AP4" t="str">
            <v>M a r i n e   A q u a t i c   L i f e   P r o t e c t i o n</v>
          </cell>
          <cell r="AU4" t="str">
            <v>Continuous</v>
          </cell>
          <cell r="AW4" t="str">
            <v>Maximum</v>
          </cell>
          <cell r="AY4" t="str">
            <v>T o x i c i t y   I n f o r m a t i o n</v>
          </cell>
          <cell r="BB4" t="str">
            <v>S e r v i c e</v>
          </cell>
        </row>
        <row r="5">
          <cell r="A5" t="str">
            <v> I N O R G A N I C</v>
          </cell>
          <cell r="B5" t="str">
            <v>California Dept. of Health Services</v>
          </cell>
          <cell r="D5" t="str">
            <v>U.S. Environmental Protection Agency</v>
          </cell>
          <cell r="G5" t="str">
            <v>Health Hazard</v>
          </cell>
          <cell r="H5" t="str">
            <v>(Department of Health Services)</v>
          </cell>
          <cell r="J5" t="str">
            <v>Taste &amp; Odor</v>
          </cell>
          <cell r="K5" t="str">
            <v>as a Drinking</v>
          </cell>
          <cell r="M5" t="str">
            <v>National Academy</v>
          </cell>
          <cell r="N5" t="str">
            <v>as a Drinking</v>
          </cell>
          <cell r="O5" t="str">
            <v>Risk Information</v>
          </cell>
          <cell r="P5" t="str">
            <v>Health Advisory</v>
          </cell>
          <cell r="Q5" t="str">
            <v>Drinking Water</v>
          </cell>
          <cell r="R5" t="str">
            <v>Drinking Water</v>
          </cell>
          <cell r="S5" t="str">
            <v>Water Quality</v>
          </cell>
          <cell r="T5" t="str">
            <v>Drinking Water</v>
          </cell>
          <cell r="U5" t="str">
            <v>(aquatic organism</v>
          </cell>
          <cell r="V5" t="str">
            <v>Drinking Water</v>
          </cell>
          <cell r="W5" t="str">
            <v>(aquatic organism</v>
          </cell>
          <cell r="X5" t="str">
            <v>Taste &amp; Odor</v>
          </cell>
          <cell r="Y5" t="str">
            <v>Concentration</v>
          </cell>
          <cell r="AA5" t="str">
            <v>Concentration</v>
          </cell>
          <cell r="AB5" t="str">
            <v>Instantaneous</v>
          </cell>
          <cell r="AC5" t="str">
            <v>( L o w e s t   O b s e r v e d   E f f e c t   L e v e l )</v>
          </cell>
          <cell r="AF5" t="str">
            <v>(consumption of water</v>
          </cell>
          <cell r="AG5" t="str">
            <v>(aquatic organism</v>
          </cell>
          <cell r="AH5" t="str">
            <v>Concentration</v>
          </cell>
          <cell r="AI5" t="str">
            <v>Concentration</v>
          </cell>
          <cell r="AJ5" t="str">
            <v>Instantaneous</v>
          </cell>
          <cell r="AK5" t="str">
            <v>aquatic organism</v>
          </cell>
          <cell r="AL5" t="str">
            <v>Concentration</v>
          </cell>
          <cell r="AM5" t="str">
            <v>Concentration</v>
          </cell>
          <cell r="AN5" t="str">
            <v>Instantaneous</v>
          </cell>
          <cell r="AO5" t="str">
            <v>aquatic organism</v>
          </cell>
          <cell r="AP5" t="str">
            <v>6-month</v>
          </cell>
          <cell r="AQ5" t="str">
            <v>30-day</v>
          </cell>
          <cell r="AR5" t="str">
            <v>7-day</v>
          </cell>
          <cell r="AS5" t="str">
            <v>Daily</v>
          </cell>
          <cell r="AT5" t="str">
            <v>Instantaneous</v>
          </cell>
          <cell r="AU5" t="str">
            <v>Concentration</v>
          </cell>
          <cell r="AW5" t="str">
            <v>Concentration</v>
          </cell>
          <cell r="AX5" t="str">
            <v>Instantaneous</v>
          </cell>
          <cell r="AY5" t="str">
            <v>( L o w e s t   O b s e r v e d   E f f e c t   L e v e l )</v>
          </cell>
          <cell r="BB5" t="str">
            <v>R e g i s t r y</v>
          </cell>
        </row>
        <row r="6">
          <cell r="A6" t="str">
            <v> C O N S T I T U E N T</v>
          </cell>
          <cell r="B6" t="str">
            <v>Primary MCL</v>
          </cell>
          <cell r="C6" t="str">
            <v>Secondary MCL</v>
          </cell>
          <cell r="D6" t="str">
            <v>Primary MCL</v>
          </cell>
          <cell r="E6" t="str">
            <v>Secondary MCL</v>
          </cell>
          <cell r="F6" t="str">
            <v>MCL Goal</v>
          </cell>
          <cell r="G6" t="str">
            <v>Assessment)</v>
          </cell>
          <cell r="H6" t="str">
            <v>Toxicity</v>
          </cell>
          <cell r="I6" t="str">
            <v>Taste &amp; Odor</v>
          </cell>
          <cell r="J6" t="str">
            <v>Thresholds</v>
          </cell>
          <cell r="K6" t="str">
            <v>Water Level (60)</v>
          </cell>
          <cell r="L6" t="str">
            <v>USEPA</v>
          </cell>
          <cell r="M6" t="str">
            <v>of Sciences (NAS)</v>
          </cell>
          <cell r="N6" t="str">
            <v>Water Level (102)</v>
          </cell>
          <cell r="O6" t="str">
            <v>System (IRIS)</v>
          </cell>
          <cell r="P6" t="str">
            <v>or SNARL</v>
          </cell>
          <cell r="Q6" t="str">
            <v>and Health</v>
          </cell>
          <cell r="R6" t="str">
            <v>Level (14)</v>
          </cell>
          <cell r="S6" t="str">
            <v>Goals (78)</v>
          </cell>
          <cell r="T6" t="str">
            <v>(water+organisms)</v>
          </cell>
          <cell r="U6" t="str">
            <v>consumption only)</v>
          </cell>
          <cell r="V6" t="str">
            <v>(water+organisms)</v>
          </cell>
          <cell r="W6" t="str">
            <v>consumption only)</v>
          </cell>
          <cell r="X6" t="str">
            <v>or Welfare</v>
          </cell>
          <cell r="Y6" t="str">
            <v>(4-day Average)</v>
          </cell>
          <cell r="Z6" t="str">
            <v>24-hour Average</v>
          </cell>
          <cell r="AA6" t="str">
            <v>(1-hour Average)</v>
          </cell>
          <cell r="AB6" t="str">
            <v>Maximum</v>
          </cell>
          <cell r="AC6" t="str">
            <v>Acute</v>
          </cell>
          <cell r="AD6" t="str">
            <v>Chronic</v>
          </cell>
          <cell r="AE6" t="str">
            <v>Other</v>
          </cell>
          <cell r="AF6" t="str">
            <v>and aquatic organisms)</v>
          </cell>
          <cell r="AG6" t="str">
            <v>consumption only)</v>
          </cell>
          <cell r="AH6" t="str">
            <v>(4-day Average)</v>
          </cell>
          <cell r="AI6" t="str">
            <v>(1-hour Average)</v>
          </cell>
          <cell r="AJ6" t="str">
            <v>Maximum</v>
          </cell>
          <cell r="AK6" t="str">
            <v>consumption only</v>
          </cell>
          <cell r="AL6" t="str">
            <v>(4-day Average)</v>
          </cell>
          <cell r="AM6" t="str">
            <v>(1-hour Average)</v>
          </cell>
          <cell r="AN6" t="str">
            <v>Maximum</v>
          </cell>
          <cell r="AO6" t="str">
            <v>consumption only</v>
          </cell>
          <cell r="AP6" t="str">
            <v>Median</v>
          </cell>
          <cell r="AQ6" t="str">
            <v>Average</v>
          </cell>
          <cell r="AR6" t="str">
            <v>Average</v>
          </cell>
          <cell r="AS6" t="str">
            <v>Maximum</v>
          </cell>
          <cell r="AT6" t="str">
            <v>Maximum</v>
          </cell>
          <cell r="AU6" t="str">
            <v>(4-day Average)</v>
          </cell>
          <cell r="AV6" t="str">
            <v>24-hour Average</v>
          </cell>
          <cell r="AW6" t="str">
            <v>(1-hour Average)</v>
          </cell>
          <cell r="AX6" t="str">
            <v>Maximum</v>
          </cell>
          <cell r="AY6" t="str">
            <v>Acute</v>
          </cell>
          <cell r="AZ6" t="str">
            <v>Chronic</v>
          </cell>
          <cell r="BA6" t="str">
            <v>Other</v>
          </cell>
          <cell r="BB6" t="str">
            <v>N u m b e r</v>
          </cell>
          <cell r="BC6" t="str">
            <v>S  y  n  o  n  y  m  s     a  n  d     A  b  b  r  e  v  i  a  t  i  o  n  s</v>
          </cell>
          <cell r="BF6" t="str">
            <v>S O R T   N A M E</v>
          </cell>
        </row>
        <row r="8">
          <cell r="A8" t="str">
            <v>Alkalinity</v>
          </cell>
          <cell r="Y8" t="str">
            <v>≥20,000 (9,51)</v>
          </cell>
          <cell r="BF8" t="str">
            <v>Alkalinity</v>
          </cell>
        </row>
        <row r="9">
          <cell r="A9" t="str">
            <v>Aluminum</v>
          </cell>
          <cell r="B9" t="str">
            <v>1000</v>
          </cell>
          <cell r="C9" t="str">
            <v>200</v>
          </cell>
          <cell r="E9" t="str">
            <v>50 to 200</v>
          </cell>
          <cell r="G9" t="str">
            <v>60 (100)</v>
          </cell>
          <cell r="M9" t="str">
            <v>5000 (7-day)</v>
          </cell>
          <cell r="S9" t="str">
            <v>5000</v>
          </cell>
          <cell r="Y9" t="str">
            <v>87 (2,62)</v>
          </cell>
          <cell r="AA9" t="str">
            <v>750 (2,62)</v>
          </cell>
          <cell r="BB9" t="str">
            <v>7429-90-5</v>
          </cell>
          <cell r="BC9" t="str">
            <v>Al</v>
          </cell>
          <cell r="BF9" t="str">
            <v>Aluminum</v>
          </cell>
        </row>
        <row r="10">
          <cell r="A10" t="str">
            <v>Aluminum phosphide</v>
          </cell>
          <cell r="K10" t="str">
            <v>2.8</v>
          </cell>
          <cell r="BB10" t="str">
            <v>20859-73-8</v>
          </cell>
          <cell r="BC10" t="str">
            <v>Celphos</v>
          </cell>
          <cell r="BD10" t="str">
            <v>Phostoxin</v>
          </cell>
          <cell r="BF10" t="str">
            <v>Aluminumphosphide</v>
          </cell>
        </row>
        <row r="11">
          <cell r="A11" t="str">
            <v>Ammonia</v>
          </cell>
          <cell r="J11" t="str">
            <v>500 (146)</v>
          </cell>
          <cell r="L11" t="str">
            <v>30,000 (68)</v>
          </cell>
          <cell r="P11" t="str">
            <v> (D,68)</v>
          </cell>
          <cell r="Y11" t="str">
            <v>see page 13</v>
          </cell>
          <cell r="AA11" t="str">
            <v>see page 13</v>
          </cell>
          <cell r="AP11" t="str">
            <v>600 (89)</v>
          </cell>
          <cell r="AS11" t="str">
            <v>2400 (89)</v>
          </cell>
          <cell r="AT11" t="str">
            <v>6000 (89)</v>
          </cell>
          <cell r="AU11" t="str">
            <v>35 (112)</v>
          </cell>
          <cell r="AW11" t="str">
            <v>233 (112)</v>
          </cell>
          <cell r="BB11" t="str">
            <v>7664-41-7</v>
          </cell>
          <cell r="BC11" t="str">
            <v>NH3</v>
          </cell>
          <cell r="BD11" t="str">
            <v>NH4+ (ammonium)</v>
          </cell>
          <cell r="BF11" t="str">
            <v>Ammonia</v>
          </cell>
        </row>
        <row r="12">
          <cell r="A12" t="str">
            <v>Ammonium sulfamate</v>
          </cell>
          <cell r="K12" t="str">
            <v>1400</v>
          </cell>
          <cell r="L12" t="str">
            <v>2000</v>
          </cell>
          <cell r="P12" t="str">
            <v> (D)</v>
          </cell>
          <cell r="BB12" t="str">
            <v>7773-06-0</v>
          </cell>
          <cell r="BF12" t="str">
            <v>Ammoniumsulfamate</v>
          </cell>
        </row>
        <row r="13">
          <cell r="A13" t="str">
            <v>Antimony</v>
          </cell>
          <cell r="B13" t="str">
            <v>6</v>
          </cell>
          <cell r="D13" t="str">
            <v>6</v>
          </cell>
          <cell r="F13" t="str">
            <v>6</v>
          </cell>
          <cell r="G13" t="str">
            <v>20</v>
          </cell>
          <cell r="K13" t="str">
            <v>2.8</v>
          </cell>
          <cell r="L13" t="str">
            <v>6</v>
          </cell>
          <cell r="P13" t="str">
            <v> (D)</v>
          </cell>
          <cell r="T13" t="str">
            <v>14 (2)</v>
          </cell>
          <cell r="U13" t="str">
            <v>4300 (2)</v>
          </cell>
          <cell r="AC13" t="str">
            <v>9000</v>
          </cell>
          <cell r="AD13" t="str">
            <v>1600</v>
          </cell>
          <cell r="AE13" t="str">
            <v>610 (38)</v>
          </cell>
          <cell r="AF13" t="str">
            <v>14 (2)</v>
          </cell>
          <cell r="AG13" t="str">
            <v>4300 (2)</v>
          </cell>
          <cell r="AK13" t="str">
            <v>4300 (2)</v>
          </cell>
          <cell r="AO13" t="str">
            <v>1200</v>
          </cell>
          <cell r="BB13" t="str">
            <v>7440-36-0</v>
          </cell>
          <cell r="BC13" t="str">
            <v>Sb</v>
          </cell>
          <cell r="BF13" t="str">
            <v>Antimony</v>
          </cell>
        </row>
        <row r="14">
          <cell r="A14" t="str">
            <v>Arsenic</v>
          </cell>
          <cell r="B14" t="str">
            <v>50</v>
          </cell>
          <cell r="D14" t="str">
            <v>50 / 5 (100)</v>
          </cell>
          <cell r="F14" t="str">
            <v>zero (100)</v>
          </cell>
          <cell r="K14" t="str">
            <v>2.1</v>
          </cell>
          <cell r="N14" t="str">
            <v>0.023</v>
          </cell>
          <cell r="O14" t="str">
            <v>0.02 (A)</v>
          </cell>
          <cell r="P14" t="str">
            <v>0.02 (A,68)</v>
          </cell>
          <cell r="R14" t="str">
            <v>5 #R</v>
          </cell>
          <cell r="S14" t="str">
            <v>100</v>
          </cell>
          <cell r="V14" t="str">
            <v>0.018 (2,94)</v>
          </cell>
          <cell r="W14" t="str">
            <v>0.14 (2,94)</v>
          </cell>
          <cell r="Y14" t="str">
            <v>150 (1)</v>
          </cell>
          <cell r="AA14" t="str">
            <v>340 (1)</v>
          </cell>
          <cell r="AH14" t="str">
            <v>150 (1,142)</v>
          </cell>
          <cell r="AI14" t="str">
            <v>340 (1,142)</v>
          </cell>
          <cell r="AL14" t="str">
            <v>36 (1,142)</v>
          </cell>
          <cell r="AM14" t="str">
            <v>69 (1,142)</v>
          </cell>
          <cell r="AP14" t="str">
            <v>8</v>
          </cell>
          <cell r="AS14" t="str">
            <v>32</v>
          </cell>
          <cell r="AT14" t="str">
            <v>80</v>
          </cell>
          <cell r="AU14" t="str">
            <v>36 (1)</v>
          </cell>
          <cell r="AW14" t="str">
            <v>69 (1)</v>
          </cell>
          <cell r="BB14" t="str">
            <v>7440-38-2</v>
          </cell>
          <cell r="BC14" t="str">
            <v>As</v>
          </cell>
          <cell r="BF14" t="str">
            <v>Arsenic</v>
          </cell>
        </row>
        <row r="15">
          <cell r="A15" t="str">
            <v>Arsine</v>
          </cell>
          <cell r="J15" t="str">
            <v>0.35 (126)</v>
          </cell>
          <cell r="BB15" t="str">
            <v>7784-42-1</v>
          </cell>
          <cell r="BC15" t="str">
            <v>AsH3</v>
          </cell>
          <cell r="BF15" t="str">
            <v>Arsine</v>
          </cell>
        </row>
        <row r="16">
          <cell r="A16" t="str">
            <v>Asbestos</v>
          </cell>
          <cell r="B16" t="str">
            <v>7 MFL (101)</v>
          </cell>
          <cell r="D16" t="str">
            <v>7 MFL  (101)</v>
          </cell>
          <cell r="F16" t="str">
            <v>7 MFL (101)</v>
          </cell>
          <cell r="N16" t="str">
            <v> (15)</v>
          </cell>
          <cell r="O16" t="str">
            <v> (A)</v>
          </cell>
          <cell r="P16" t="str">
            <v>7 MFL (A,101)</v>
          </cell>
          <cell r="R16" t="str">
            <v> # (15)</v>
          </cell>
          <cell r="V16" t="str">
            <v>7 MFL (101)</v>
          </cell>
          <cell r="AF16" t="str">
            <v>7 MFL (101,143)</v>
          </cell>
          <cell r="BB16" t="str">
            <v>1332-21-4</v>
          </cell>
          <cell r="BF16" t="str">
            <v>Asbestos</v>
          </cell>
        </row>
        <row r="17">
          <cell r="A17" t="str">
            <v>Barium</v>
          </cell>
          <cell r="B17" t="str">
            <v>1000</v>
          </cell>
          <cell r="D17" t="str">
            <v>2000</v>
          </cell>
          <cell r="F17" t="str">
            <v>2000</v>
          </cell>
          <cell r="K17" t="str">
            <v>490</v>
          </cell>
          <cell r="L17" t="str">
            <v>2000 (68)</v>
          </cell>
          <cell r="M17" t="str">
            <v>4700</v>
          </cell>
          <cell r="O17" t="str">
            <v> (D)</v>
          </cell>
          <cell r="P17" t="str">
            <v> (D,68)</v>
          </cell>
          <cell r="T17" t="str">
            <v>1000 (51)</v>
          </cell>
          <cell r="BB17" t="str">
            <v>7440-39-3</v>
          </cell>
          <cell r="BC17" t="str">
            <v>Ba</v>
          </cell>
          <cell r="BF17" t="str">
            <v>Barium</v>
          </cell>
        </row>
        <row r="18">
          <cell r="A18" t="str">
            <v>Beryllium</v>
          </cell>
          <cell r="B18" t="str">
            <v>4</v>
          </cell>
          <cell r="D18" t="str">
            <v>4</v>
          </cell>
          <cell r="F18" t="str">
            <v>4</v>
          </cell>
          <cell r="K18" t="str">
            <v>14</v>
          </cell>
          <cell r="L18" t="str">
            <v>30,000 (10-day)</v>
          </cell>
          <cell r="O18" t="str">
            <v> (B1,119)</v>
          </cell>
          <cell r="R18" t="str">
            <v> # (15)</v>
          </cell>
          <cell r="S18" t="str">
            <v>100</v>
          </cell>
          <cell r="AC18" t="str">
            <v>130</v>
          </cell>
          <cell r="AD18" t="str">
            <v>5.3</v>
          </cell>
          <cell r="AO18" t="str">
            <v>0.033 #</v>
          </cell>
          <cell r="BB18" t="str">
            <v>7440-41-7</v>
          </cell>
          <cell r="BC18" t="str">
            <v>Be</v>
          </cell>
          <cell r="BF18" t="str">
            <v>Beryllium</v>
          </cell>
        </row>
        <row r="19">
          <cell r="A19" t="str">
            <v>Beryllium oxide</v>
          </cell>
          <cell r="N19" t="str">
            <v>0.005</v>
          </cell>
          <cell r="O19" t="str">
            <v> (B2)</v>
          </cell>
          <cell r="R19" t="str">
            <v> (15)</v>
          </cell>
          <cell r="BB19" t="str">
            <v>1304-56-9</v>
          </cell>
          <cell r="BF19" t="str">
            <v>Berylliumoxide</v>
          </cell>
        </row>
        <row r="20">
          <cell r="A20" t="str">
            <v>Beryllium sulfate</v>
          </cell>
          <cell r="N20" t="str">
            <v>0.000012</v>
          </cell>
          <cell r="R20" t="str">
            <v> (15)</v>
          </cell>
          <cell r="BB20" t="str">
            <v>13510-49-1</v>
          </cell>
          <cell r="BF20" t="str">
            <v>Berylliumsulfate</v>
          </cell>
        </row>
        <row r="21">
          <cell r="A21" t="str">
            <v>Boron</v>
          </cell>
          <cell r="H21" t="str">
            <v>1000</v>
          </cell>
          <cell r="K21" t="str">
            <v>630</v>
          </cell>
          <cell r="L21" t="str">
            <v>600 (68)</v>
          </cell>
          <cell r="P21" t="str">
            <v> (D,68)</v>
          </cell>
          <cell r="S21" t="str">
            <v>700 / 750 (91)</v>
          </cell>
          <cell r="BB21" t="str">
            <v>7440-42-8</v>
          </cell>
          <cell r="BC21" t="str">
            <v>B</v>
          </cell>
          <cell r="BF21" t="str">
            <v>Boron</v>
          </cell>
        </row>
        <row r="22">
          <cell r="A22" t="str">
            <v>Bromate</v>
          </cell>
          <cell r="B22" t="str">
            <v>10 (100)</v>
          </cell>
          <cell r="D22" t="str">
            <v>10 (147)</v>
          </cell>
          <cell r="F22" t="str">
            <v>zero (147)</v>
          </cell>
          <cell r="L22" t="str">
            <v>200 (24-hr)</v>
          </cell>
          <cell r="O22" t="str">
            <v>0.05 (B2)</v>
          </cell>
          <cell r="P22" t="str">
            <v>0.05 (B2,68)</v>
          </cell>
          <cell r="BB22" t="str">
            <v>15541-45-4</v>
          </cell>
          <cell r="BF22" t="str">
            <v>Bromate</v>
          </cell>
        </row>
        <row r="23">
          <cell r="A23" t="str">
            <v>Bromide</v>
          </cell>
          <cell r="M23" t="str">
            <v>2300</v>
          </cell>
          <cell r="BC23" t="str">
            <v>Br-</v>
          </cell>
          <cell r="BF23" t="str">
            <v>Bromide</v>
          </cell>
        </row>
        <row r="24">
          <cell r="A24" t="str">
            <v>Bromine</v>
          </cell>
          <cell r="J24" t="str">
            <v>6.3 (126)</v>
          </cell>
          <cell r="BB24" t="str">
            <v>7726-95-6</v>
          </cell>
          <cell r="BF24" t="str">
            <v>Bromine</v>
          </cell>
        </row>
        <row r="25">
          <cell r="A25" t="str">
            <v>Cadmium</v>
          </cell>
          <cell r="B25" t="str">
            <v>5</v>
          </cell>
          <cell r="D25" t="str">
            <v>5</v>
          </cell>
          <cell r="F25" t="str">
            <v>5</v>
          </cell>
          <cell r="G25" t="str">
            <v>0.07</v>
          </cell>
          <cell r="K25" t="str">
            <v>3.5</v>
          </cell>
          <cell r="L25" t="str">
            <v>5</v>
          </cell>
          <cell r="M25" t="str">
            <v>5</v>
          </cell>
          <cell r="N25" t="str">
            <v>0.092 (153)</v>
          </cell>
          <cell r="O25" t="str">
            <v> (B1,119)</v>
          </cell>
          <cell r="P25" t="str">
            <v> (D)</v>
          </cell>
          <cell r="R25" t="str">
            <v>#R (15)</v>
          </cell>
          <cell r="S25" t="str">
            <v>10</v>
          </cell>
          <cell r="Y25" t="str">
            <v>see page 15 (1)</v>
          </cell>
          <cell r="AA25" t="str">
            <v>see page 15 (1)</v>
          </cell>
          <cell r="AH25" t="str">
            <v>see page 15 (1,142)</v>
          </cell>
          <cell r="AI25" t="str">
            <v>see page 15 (1,142)</v>
          </cell>
          <cell r="AL25" t="str">
            <v>9.3 (1,142)</v>
          </cell>
          <cell r="AM25" t="str">
            <v>42 (1,142)</v>
          </cell>
          <cell r="AP25" t="str">
            <v>1</v>
          </cell>
          <cell r="AS25" t="str">
            <v>4</v>
          </cell>
          <cell r="AT25" t="str">
            <v>10</v>
          </cell>
          <cell r="AU25" t="str">
            <v>9.3 (1)</v>
          </cell>
          <cell r="AW25" t="str">
            <v>42 (1)</v>
          </cell>
          <cell r="BB25" t="str">
            <v>7440-43-9</v>
          </cell>
          <cell r="BC25" t="str">
            <v>Cd</v>
          </cell>
          <cell r="BF25" t="str">
            <v>Cadmium</v>
          </cell>
        </row>
        <row r="26">
          <cell r="A26" t="str">
            <v>Carbon disulfide</v>
          </cell>
          <cell r="J26" t="str">
            <v>0.39 (126)</v>
          </cell>
          <cell r="K26" t="str">
            <v>700</v>
          </cell>
          <cell r="R26" t="str">
            <v>300 R (5,68)</v>
          </cell>
          <cell r="BB26" t="str">
            <v>75-15-0</v>
          </cell>
          <cell r="BC26" t="str">
            <v>Carbon bisulfide</v>
          </cell>
          <cell r="BD26" t="str">
            <v>CS2</v>
          </cell>
          <cell r="BF26" t="str">
            <v>carbondisulfide</v>
          </cell>
        </row>
        <row r="27">
          <cell r="A27" t="str">
            <v>Chloramine</v>
          </cell>
          <cell r="B27" t="str">
            <v>4000 (66,100)</v>
          </cell>
          <cell r="D27" t="str">
            <v>4000 (66)</v>
          </cell>
          <cell r="F27" t="str">
            <v>4000 (66)</v>
          </cell>
          <cell r="K27" t="str">
            <v>700</v>
          </cell>
          <cell r="L27" t="str">
            <v>3000 (68)</v>
          </cell>
          <cell r="M27" t="str">
            <v>166 / 581 (7)</v>
          </cell>
          <cell r="O27" t="str">
            <v> (D)</v>
          </cell>
          <cell r="BB27" t="str">
            <v>127-65-1</v>
          </cell>
          <cell r="BC27" t="str">
            <v>NH2Cl</v>
          </cell>
          <cell r="BD27" t="str">
            <v>Monochloramine</v>
          </cell>
          <cell r="BF27" t="str">
            <v>Chloramine</v>
          </cell>
        </row>
        <row r="28">
          <cell r="A28" t="str">
            <v>Chlorate</v>
          </cell>
          <cell r="L28" t="str">
            <v> (D)</v>
          </cell>
          <cell r="M28" t="str">
            <v>7 / 24 (7)</v>
          </cell>
          <cell r="BC28" t="str">
            <v>ClO3-</v>
          </cell>
          <cell r="BF28" t="str">
            <v>Chlorate</v>
          </cell>
        </row>
        <row r="29">
          <cell r="A29" t="str">
            <v>Chloride</v>
          </cell>
          <cell r="C29" t="str">
            <v>250,000 (73)</v>
          </cell>
          <cell r="E29" t="str">
            <v>250,000</v>
          </cell>
          <cell r="S29" t="str">
            <v>106,000</v>
          </cell>
          <cell r="Y29" t="str">
            <v>230,000 (4)</v>
          </cell>
          <cell r="AA29" t="str">
            <v>860,000 (4)</v>
          </cell>
          <cell r="BB29" t="str">
            <v>16887-00-6</v>
          </cell>
          <cell r="BC29" t="str">
            <v>Cl-</v>
          </cell>
          <cell r="BF29" t="str">
            <v>Chloride</v>
          </cell>
        </row>
        <row r="30">
          <cell r="A30" t="str">
            <v>Chlorine</v>
          </cell>
          <cell r="B30" t="str">
            <v>4000 (66,100)</v>
          </cell>
          <cell r="D30" t="str">
            <v>4000 (66)</v>
          </cell>
          <cell r="F30" t="str">
            <v>4000 (66)</v>
          </cell>
          <cell r="J30" t="str">
            <v>2 (126)</v>
          </cell>
          <cell r="K30" t="str">
            <v>700</v>
          </cell>
          <cell r="L30" t="str">
            <v>4000 (68)</v>
          </cell>
          <cell r="P30" t="str">
            <v> (D,68)</v>
          </cell>
          <cell r="Y30" t="str">
            <v>11 (98)</v>
          </cell>
          <cell r="AA30" t="str">
            <v>19 (98)</v>
          </cell>
          <cell r="AP30" t="str">
            <v>2 (90)</v>
          </cell>
          <cell r="AS30" t="str">
            <v>8 (90)</v>
          </cell>
          <cell r="AT30" t="str">
            <v>60 (90)</v>
          </cell>
          <cell r="AU30" t="str">
            <v>7.5 (99)</v>
          </cell>
          <cell r="AW30" t="str">
            <v>13 (99)</v>
          </cell>
          <cell r="BB30" t="str">
            <v>7782-50-5</v>
          </cell>
          <cell r="BC30" t="str">
            <v>Cl2</v>
          </cell>
          <cell r="BF30" t="str">
            <v>Chlorine</v>
          </cell>
        </row>
        <row r="31">
          <cell r="A31" t="str">
            <v>Chlorine dioxide</v>
          </cell>
          <cell r="B31" t="str">
            <v>800 (67,100)</v>
          </cell>
          <cell r="D31" t="str">
            <v>800 (67)</v>
          </cell>
          <cell r="F31" t="str">
            <v>300 (67)</v>
          </cell>
          <cell r="J31" t="str">
            <v>670 (126)</v>
          </cell>
          <cell r="L31" t="str">
            <v>800 (68)</v>
          </cell>
          <cell r="M31" t="str">
            <v>60 / 210 (7)</v>
          </cell>
          <cell r="O31" t="str">
            <v> (D)</v>
          </cell>
          <cell r="P31" t="str">
            <v> (D,68)</v>
          </cell>
          <cell r="BB31" t="str">
            <v>10049-04-4</v>
          </cell>
          <cell r="BC31" t="str">
            <v>ClO2</v>
          </cell>
          <cell r="BF31" t="str">
            <v>Chlorinedioxide</v>
          </cell>
        </row>
        <row r="32">
          <cell r="A32" t="str">
            <v>Chlorite</v>
          </cell>
          <cell r="B32" t="str">
            <v>1000 (100)</v>
          </cell>
          <cell r="D32" t="str">
            <v>1000 (147)</v>
          </cell>
          <cell r="F32" t="str">
            <v>800 (147)</v>
          </cell>
          <cell r="K32" t="str">
            <v>21</v>
          </cell>
          <cell r="L32" t="str">
            <v>800 (68)</v>
          </cell>
          <cell r="M32" t="str">
            <v>7 / 24 (7)</v>
          </cell>
          <cell r="O32" t="str">
            <v> (D)</v>
          </cell>
          <cell r="P32" t="str">
            <v> (D,68)</v>
          </cell>
          <cell r="BB32" t="str">
            <v>7758-19-2</v>
          </cell>
          <cell r="BC32" t="str">
            <v>ClO2-</v>
          </cell>
          <cell r="BF32" t="str">
            <v>Chlorite</v>
          </cell>
        </row>
        <row r="33">
          <cell r="A33" t="str">
            <v>Chromium (III)</v>
          </cell>
          <cell r="G33" t="str">
            <v>200,000</v>
          </cell>
          <cell r="O33" t="str">
            <v>10,500 (D)</v>
          </cell>
          <cell r="Y33" t="str">
            <v>see page 17 (1)</v>
          </cell>
          <cell r="AA33" t="str">
            <v>see page 17 (1)</v>
          </cell>
          <cell r="AH33" t="str">
            <v>see page 16 (1,143)</v>
          </cell>
          <cell r="AI33" t="str">
            <v>see page 16 (1,143)</v>
          </cell>
          <cell r="AO33" t="str">
            <v>190,000</v>
          </cell>
          <cell r="AY33" t="str">
            <v>10,300 (96)</v>
          </cell>
          <cell r="BB33" t="str">
            <v>16065-83-1</v>
          </cell>
          <cell r="BC33" t="str">
            <v>Cr (III)</v>
          </cell>
          <cell r="BD33" t="str">
            <v>Chromium, trivalent</v>
          </cell>
          <cell r="BF33" t="str">
            <v>Chromium3</v>
          </cell>
        </row>
        <row r="34">
          <cell r="A34" t="str">
            <v>Chromium (VI)</v>
          </cell>
          <cell r="G34" t="str">
            <v>0.2</v>
          </cell>
          <cell r="K34" t="str">
            <v>21</v>
          </cell>
          <cell r="N34" t="str">
            <v>0.18</v>
          </cell>
          <cell r="O34" t="str">
            <v> (A / D,155)</v>
          </cell>
          <cell r="R34" t="str">
            <v># (15)</v>
          </cell>
          <cell r="S34" t="str">
            <v>100</v>
          </cell>
          <cell r="Y34" t="str">
            <v>11 (1)</v>
          </cell>
          <cell r="AA34" t="str">
            <v>16 (1)</v>
          </cell>
          <cell r="AH34" t="str">
            <v>11 (1,142)</v>
          </cell>
          <cell r="AI34" t="str">
            <v>16 (1,142)</v>
          </cell>
          <cell r="AL34" t="str">
            <v>50 (1,142)</v>
          </cell>
          <cell r="AM34" t="str">
            <v>1100 (1,142)</v>
          </cell>
          <cell r="AP34" t="str">
            <v>2 (12)</v>
          </cell>
          <cell r="AS34" t="str">
            <v>8 (12)</v>
          </cell>
          <cell r="AT34" t="str">
            <v>20 (12)</v>
          </cell>
          <cell r="AU34" t="str">
            <v>50 (1)</v>
          </cell>
          <cell r="AW34" t="str">
            <v>1100 (1)</v>
          </cell>
          <cell r="BB34" t="str">
            <v>7440-47-3</v>
          </cell>
          <cell r="BC34" t="str">
            <v>Cr (VI)</v>
          </cell>
          <cell r="BD34" t="str">
            <v>Chromium, hexavalent</v>
          </cell>
          <cell r="BF34" t="str">
            <v>Chromium6</v>
          </cell>
        </row>
        <row r="35">
          <cell r="A35" t="str">
            <v>Chromium (total)</v>
          </cell>
          <cell r="B35" t="str">
            <v>50</v>
          </cell>
          <cell r="D35" t="str">
            <v>100</v>
          </cell>
          <cell r="F35" t="str">
            <v>100</v>
          </cell>
          <cell r="G35" t="str">
            <v>2.5 (134)</v>
          </cell>
          <cell r="L35" t="str">
            <v>1000 (10-day)</v>
          </cell>
          <cell r="P35" t="str">
            <v> (D)</v>
          </cell>
          <cell r="AP35" t="str">
            <v>2 (12)</v>
          </cell>
          <cell r="AS35" t="str">
            <v>8 (12)</v>
          </cell>
          <cell r="AT35" t="str">
            <v>20 (12)</v>
          </cell>
          <cell r="BB35" t="str">
            <v>7440-47-3</v>
          </cell>
          <cell r="BC35" t="str">
            <v>Cr</v>
          </cell>
          <cell r="BF35" t="str">
            <v>Chromiumtotal</v>
          </cell>
        </row>
        <row r="36">
          <cell r="A36" t="str">
            <v>Cobalt</v>
          </cell>
          <cell r="S36" t="str">
            <v>50</v>
          </cell>
          <cell r="BB36" t="str">
            <v>7440-48-4</v>
          </cell>
          <cell r="BC36" t="str">
            <v>Co</v>
          </cell>
          <cell r="BF36" t="str">
            <v>Cobalt</v>
          </cell>
        </row>
        <row r="37">
          <cell r="A37" t="str">
            <v>Color</v>
          </cell>
          <cell r="C37" t="str">
            <v>15 units</v>
          </cell>
          <cell r="E37" t="str">
            <v>15 units</v>
          </cell>
          <cell r="X37" t="str">
            <v> (51,130)</v>
          </cell>
          <cell r="AB37" t="str">
            <v> (51,131)</v>
          </cell>
          <cell r="AX37" t="str">
            <v> (51,131)</v>
          </cell>
          <cell r="BF37" t="str">
            <v>Color</v>
          </cell>
        </row>
        <row r="38">
          <cell r="A38" t="str">
            <v>Copper</v>
          </cell>
          <cell r="B38" t="str">
            <v>1300 (111)</v>
          </cell>
          <cell r="C38" t="str">
            <v>1000</v>
          </cell>
          <cell r="D38" t="str">
            <v>1300 (111)</v>
          </cell>
          <cell r="E38" t="str">
            <v>1000</v>
          </cell>
          <cell r="F38" t="str">
            <v>1300</v>
          </cell>
          <cell r="G38" t="str">
            <v>170</v>
          </cell>
          <cell r="O38" t="str">
            <v> (D)</v>
          </cell>
          <cell r="P38" t="str">
            <v> (D,68)</v>
          </cell>
          <cell r="S38" t="str">
            <v>200</v>
          </cell>
          <cell r="T38" t="str">
            <v>1300</v>
          </cell>
          <cell r="X38" t="str">
            <v>1000</v>
          </cell>
          <cell r="Y38" t="str">
            <v>see page 18 (1)</v>
          </cell>
          <cell r="AA38" t="str">
            <v>see page 18 (1)</v>
          </cell>
          <cell r="AF38" t="str">
            <v>1300 (2,142)</v>
          </cell>
          <cell r="AH38" t="str">
            <v>see page 18 (1,142)</v>
          </cell>
          <cell r="AI38" t="str">
            <v>see page 18 (1,142)</v>
          </cell>
          <cell r="AL38" t="str">
            <v>3.1 (1,142)</v>
          </cell>
          <cell r="AM38" t="str">
            <v>4.8 (1,142)</v>
          </cell>
          <cell r="AP38" t="str">
            <v>3</v>
          </cell>
          <cell r="AS38" t="str">
            <v>12</v>
          </cell>
          <cell r="AT38" t="str">
            <v>30</v>
          </cell>
          <cell r="AU38" t="str">
            <v>3.1 (1)</v>
          </cell>
          <cell r="AW38" t="str">
            <v>4.8 (1)</v>
          </cell>
          <cell r="BB38" t="str">
            <v>7440-50-8</v>
          </cell>
          <cell r="BC38" t="str">
            <v>Cu</v>
          </cell>
          <cell r="BF38" t="str">
            <v>Copper</v>
          </cell>
        </row>
        <row r="39">
          <cell r="A39" t="str">
            <v>Copper cyanide</v>
          </cell>
          <cell r="K39" t="str">
            <v>35</v>
          </cell>
          <cell r="BB39" t="str">
            <v>544-92-3</v>
          </cell>
          <cell r="BC39" t="str">
            <v>Cupricin</v>
          </cell>
          <cell r="BD39" t="str">
            <v>Cuprous cyanide</v>
          </cell>
          <cell r="BE39" t="str">
            <v>Cyanide, copper</v>
          </cell>
          <cell r="BF39" t="str">
            <v>Coppercyanide</v>
          </cell>
        </row>
        <row r="40">
          <cell r="A40" t="str">
            <v>Corrosivity</v>
          </cell>
          <cell r="C40" t="str">
            <v>Non-corrosive</v>
          </cell>
          <cell r="E40" t="str">
            <v>Non-corrosive</v>
          </cell>
          <cell r="BF40" t="str">
            <v>Corrosivity</v>
          </cell>
        </row>
        <row r="41">
          <cell r="A41" t="str">
            <v>Cyanide</v>
          </cell>
          <cell r="B41" t="str">
            <v>200 / 150 (100)</v>
          </cell>
          <cell r="D41" t="str">
            <v>200 (137)</v>
          </cell>
          <cell r="F41" t="str">
            <v>200 (137)</v>
          </cell>
          <cell r="G41" t="str">
            <v>150</v>
          </cell>
          <cell r="J41" t="str">
            <v>170 (126)</v>
          </cell>
          <cell r="K41" t="str">
            <v>140</v>
          </cell>
          <cell r="L41" t="str">
            <v>200</v>
          </cell>
          <cell r="O41" t="str">
            <v> (D)</v>
          </cell>
          <cell r="P41" t="str">
            <v> (D)</v>
          </cell>
          <cell r="T41" t="str">
            <v>700</v>
          </cell>
          <cell r="U41" t="str">
            <v>220,000</v>
          </cell>
          <cell r="Y41" t="str">
            <v>5.2 (137)</v>
          </cell>
          <cell r="AA41" t="str">
            <v>22 (137)</v>
          </cell>
          <cell r="AF41" t="str">
            <v>700 (142)</v>
          </cell>
          <cell r="AG41" t="str">
            <v>220,000 (142)</v>
          </cell>
          <cell r="AH41" t="str">
            <v>5.2 (142,143)</v>
          </cell>
          <cell r="AI41" t="str">
            <v>22 (142,143)</v>
          </cell>
          <cell r="AK41" t="str">
            <v>220,000 (142)</v>
          </cell>
          <cell r="AL41" t="str">
            <v>1 (142,143)</v>
          </cell>
          <cell r="AM41" t="str">
            <v>1 (142,143)</v>
          </cell>
          <cell r="AP41" t="str">
            <v>1</v>
          </cell>
          <cell r="AS41" t="str">
            <v>4</v>
          </cell>
          <cell r="AT41" t="str">
            <v>10</v>
          </cell>
          <cell r="AU41" t="str">
            <v>1 (137)</v>
          </cell>
          <cell r="AW41" t="str">
            <v>1 (137)</v>
          </cell>
          <cell r="BB41" t="str">
            <v>57-12-5</v>
          </cell>
          <cell r="BC41" t="str">
            <v>CN-</v>
          </cell>
          <cell r="BD41" t="str">
            <v>HCN</v>
          </cell>
          <cell r="BE41" t="str">
            <v>Hydrogen cyanide</v>
          </cell>
          <cell r="BF41" t="str">
            <v>Cyanide</v>
          </cell>
        </row>
        <row r="42">
          <cell r="A42" t="str">
            <v>Cyanogen bromide</v>
          </cell>
          <cell r="K42" t="str">
            <v>630</v>
          </cell>
          <cell r="BB42" t="str">
            <v>506-68-3</v>
          </cell>
          <cell r="BC42" t="str">
            <v>Bromine cyanide</v>
          </cell>
          <cell r="BF42" t="str">
            <v>Cyanogenbromide</v>
          </cell>
        </row>
        <row r="43">
          <cell r="A43" t="str">
            <v>Cyanogen chloride</v>
          </cell>
          <cell r="K43" t="str">
            <v>350</v>
          </cell>
          <cell r="L43" t="str">
            <v>50 (10-day)</v>
          </cell>
          <cell r="P43" t="str">
            <v> (D)</v>
          </cell>
          <cell r="BB43" t="str">
            <v>506-77-4</v>
          </cell>
          <cell r="BC43" t="str">
            <v>Chlorine cyanide</v>
          </cell>
          <cell r="BF43" t="str">
            <v>Cyanogenchloride</v>
          </cell>
        </row>
        <row r="44">
          <cell r="A44" t="str">
            <v>Fluoride</v>
          </cell>
          <cell r="B44" t="str">
            <v>2000 (109)</v>
          </cell>
          <cell r="D44" t="str">
            <v>4000</v>
          </cell>
          <cell r="E44" t="str">
            <v>2000</v>
          </cell>
          <cell r="F44" t="str">
            <v>4000</v>
          </cell>
          <cell r="G44" t="str">
            <v>1000</v>
          </cell>
          <cell r="K44" t="str">
            <v>420</v>
          </cell>
          <cell r="S44" t="str">
            <v>1000</v>
          </cell>
          <cell r="BB44" t="str">
            <v>7782-41-4</v>
          </cell>
          <cell r="BC44" t="str">
            <v>F-</v>
          </cell>
          <cell r="BD44" t="str">
            <v>Fluorine, soluble</v>
          </cell>
          <cell r="BF44" t="str">
            <v>Fluoride</v>
          </cell>
        </row>
        <row r="45">
          <cell r="A45" t="str">
            <v>Hydrazine</v>
          </cell>
          <cell r="J45" t="str">
            <v>160,000 (126)</v>
          </cell>
          <cell r="N45" t="str">
            <v>0.012</v>
          </cell>
          <cell r="O45" t="str">
            <v>0.01 (B2)</v>
          </cell>
          <cell r="R45" t="str">
            <v>0.02 #</v>
          </cell>
          <cell r="BB45" t="str">
            <v>302-01-2</v>
          </cell>
          <cell r="BC45" t="str">
            <v>H2NNH2</v>
          </cell>
          <cell r="BD45" t="str">
            <v>Diamine</v>
          </cell>
          <cell r="BF45" t="str">
            <v>Hydrazine</v>
          </cell>
        </row>
        <row r="46">
          <cell r="A46" t="str">
            <v>Hydrazine sulfate</v>
          </cell>
          <cell r="N46" t="str">
            <v>0.012</v>
          </cell>
          <cell r="O46" t="str">
            <v>0.01 (B2)</v>
          </cell>
          <cell r="R46" t="str">
            <v>0.1 #</v>
          </cell>
          <cell r="BB46" t="str">
            <v>10034-93-2</v>
          </cell>
          <cell r="BF46" t="str">
            <v>Hydrazinesulfate</v>
          </cell>
        </row>
        <row r="47">
          <cell r="A47" t="str">
            <v>Hydrogen selenide</v>
          </cell>
          <cell r="J47" t="str">
            <v>2.1 (126)</v>
          </cell>
          <cell r="BB47" t="str">
            <v>7783075</v>
          </cell>
          <cell r="BC47" t="str">
            <v>H2Se</v>
          </cell>
          <cell r="BF47" t="str">
            <v>Hydrogenselenide</v>
          </cell>
        </row>
        <row r="48">
          <cell r="A48" t="str">
            <v>Hydrogen sulfide</v>
          </cell>
          <cell r="J48" t="str">
            <v>0.029 (126)</v>
          </cell>
          <cell r="K48" t="str">
            <v>21</v>
          </cell>
          <cell r="AB48" t="str">
            <v>2 (51)</v>
          </cell>
          <cell r="AX48" t="str">
            <v>2 (51)</v>
          </cell>
          <cell r="BB48" t="str">
            <v>7783064</v>
          </cell>
          <cell r="BC48" t="str">
            <v>H2S</v>
          </cell>
          <cell r="BF48" t="str">
            <v>Hydrogensulfide</v>
          </cell>
        </row>
        <row r="49">
          <cell r="A49" t="str">
            <v>Iodide</v>
          </cell>
          <cell r="M49" t="str">
            <v>1190</v>
          </cell>
          <cell r="BC49" t="str">
            <v>I-</v>
          </cell>
          <cell r="BF49" t="str">
            <v>Iodide</v>
          </cell>
        </row>
        <row r="50">
          <cell r="A50" t="str">
            <v>Iron</v>
          </cell>
          <cell r="C50" t="str">
            <v>300</v>
          </cell>
          <cell r="E50" t="str">
            <v>300</v>
          </cell>
          <cell r="S50" t="str">
            <v>5000</v>
          </cell>
          <cell r="X50" t="str">
            <v>300 (51)</v>
          </cell>
          <cell r="AB50" t="str">
            <v>1000 (51)</v>
          </cell>
          <cell r="BB50" t="str">
            <v>7439-89-6</v>
          </cell>
          <cell r="BC50" t="str">
            <v>Fe</v>
          </cell>
          <cell r="BF50" t="str">
            <v>Iron</v>
          </cell>
        </row>
        <row r="51">
          <cell r="A51" t="str">
            <v>Lead</v>
          </cell>
          <cell r="B51" t="str">
            <v>15 (111)</v>
          </cell>
          <cell r="D51" t="str">
            <v>15 (111)</v>
          </cell>
          <cell r="F51" t="str">
            <v>zero</v>
          </cell>
          <cell r="G51" t="str">
            <v>2</v>
          </cell>
          <cell r="N51" t="str">
            <v>4.1</v>
          </cell>
          <cell r="O51" t="str">
            <v> (B2)</v>
          </cell>
          <cell r="P51" t="str">
            <v> (B2)</v>
          </cell>
          <cell r="R51" t="str">
            <v>0.25 #R (5)</v>
          </cell>
          <cell r="S51" t="str">
            <v>5000</v>
          </cell>
          <cell r="Y51" t="str">
            <v>see page 19 (1)</v>
          </cell>
          <cell r="AA51" t="str">
            <v>see page 19 (1)</v>
          </cell>
          <cell r="AH51" t="str">
            <v>see page 19 (1,142)</v>
          </cell>
          <cell r="AI51" t="str">
            <v>see page 19 (1,142)</v>
          </cell>
          <cell r="AL51" t="str">
            <v>8.1 (1,142)</v>
          </cell>
          <cell r="AM51" t="str">
            <v>210 (1,142)</v>
          </cell>
          <cell r="AP51" t="str">
            <v>2</v>
          </cell>
          <cell r="AS51" t="str">
            <v>8</v>
          </cell>
          <cell r="AT51" t="str">
            <v>20</v>
          </cell>
          <cell r="AU51" t="str">
            <v>8.1 (1)</v>
          </cell>
          <cell r="AW51" t="str">
            <v>210 (1)</v>
          </cell>
          <cell r="BB51" t="str">
            <v>7439-92-1</v>
          </cell>
          <cell r="BC51" t="str">
            <v>Pb</v>
          </cell>
          <cell r="BF51" t="str">
            <v>Lead</v>
          </cell>
        </row>
        <row r="52">
          <cell r="A52" t="str">
            <v>Manganese</v>
          </cell>
          <cell r="C52" t="str">
            <v>50</v>
          </cell>
          <cell r="E52" t="str">
            <v>50</v>
          </cell>
          <cell r="K52" t="str">
            <v>330</v>
          </cell>
          <cell r="O52" t="str">
            <v> (D)</v>
          </cell>
          <cell r="S52" t="str">
            <v>200</v>
          </cell>
          <cell r="U52" t="str">
            <v>100 (51,127)</v>
          </cell>
          <cell r="X52" t="str">
            <v>50 (51)</v>
          </cell>
          <cell r="BB52" t="str">
            <v>7439-96-5</v>
          </cell>
          <cell r="BC52" t="str">
            <v>Mn</v>
          </cell>
          <cell r="BF52" t="str">
            <v>Manganese</v>
          </cell>
        </row>
        <row r="53">
          <cell r="A53" t="str">
            <v>Mercuric chloride</v>
          </cell>
          <cell r="K53" t="str">
            <v>0.2</v>
          </cell>
          <cell r="O53" t="str">
            <v> (C)</v>
          </cell>
          <cell r="R53" t="str">
            <v>R</v>
          </cell>
          <cell r="BB53" t="str">
            <v>7487-94-7</v>
          </cell>
          <cell r="BC53" t="str">
            <v>HgCl2</v>
          </cell>
          <cell r="BF53" t="str">
            <v>Mercuricchloride</v>
          </cell>
        </row>
        <row r="54">
          <cell r="A54" t="str">
            <v>Mercury, inorganic</v>
          </cell>
          <cell r="B54" t="str">
            <v>2</v>
          </cell>
          <cell r="D54" t="str">
            <v>2</v>
          </cell>
          <cell r="F54" t="str">
            <v>2</v>
          </cell>
          <cell r="G54" t="str">
            <v>1.2</v>
          </cell>
          <cell r="L54" t="str">
            <v>2</v>
          </cell>
          <cell r="O54" t="str">
            <v> (D)</v>
          </cell>
          <cell r="P54" t="str">
            <v> (D)</v>
          </cell>
          <cell r="R54" t="str">
            <v>R</v>
          </cell>
          <cell r="T54" t="str">
            <v>0.050 (2)</v>
          </cell>
          <cell r="U54" t="str">
            <v>0.051 (2)</v>
          </cell>
          <cell r="Y54" t="str">
            <v>0.77 (1,140)</v>
          </cell>
          <cell r="AA54" t="str">
            <v>1.4 (1,140)</v>
          </cell>
          <cell r="AF54" t="str">
            <v>0.05 (2,142)</v>
          </cell>
          <cell r="AG54" t="str">
            <v>0.051 (2,142)</v>
          </cell>
          <cell r="AK54" t="str">
            <v>0.051 (2,142)</v>
          </cell>
          <cell r="AP54" t="str">
            <v>0.04</v>
          </cell>
          <cell r="AS54" t="str">
            <v>0.16</v>
          </cell>
          <cell r="AT54" t="str">
            <v>0.4</v>
          </cell>
          <cell r="AU54" t="str">
            <v>0.94 (1,140)</v>
          </cell>
          <cell r="AW54" t="str">
            <v>1.8 (1,140)</v>
          </cell>
          <cell r="BB54" t="str">
            <v>7439-97-6</v>
          </cell>
          <cell r="BC54" t="str">
            <v>Hg</v>
          </cell>
          <cell r="BF54" t="str">
            <v>Mercury</v>
          </cell>
        </row>
        <row r="55">
          <cell r="A55" t="str">
            <v>Molybdenum</v>
          </cell>
          <cell r="K55" t="str">
            <v>35</v>
          </cell>
          <cell r="L55" t="str">
            <v>40 (68)</v>
          </cell>
          <cell r="P55" t="str">
            <v> (D,68)</v>
          </cell>
          <cell r="S55" t="str">
            <v>10</v>
          </cell>
          <cell r="BB55" t="str">
            <v>7439-98-7</v>
          </cell>
          <cell r="BC55" t="str">
            <v>Mo</v>
          </cell>
          <cell r="BF55" t="str">
            <v>Molybdenum</v>
          </cell>
        </row>
        <row r="56">
          <cell r="A56" t="str">
            <v>Nickel</v>
          </cell>
          <cell r="B56" t="str">
            <v>100</v>
          </cell>
          <cell r="G56" t="str">
            <v>1 (100)</v>
          </cell>
          <cell r="K56" t="str">
            <v>140</v>
          </cell>
          <cell r="L56" t="str">
            <v>100</v>
          </cell>
          <cell r="N56" t="str">
            <v> (15)</v>
          </cell>
          <cell r="R56" t="str">
            <v># (15)</v>
          </cell>
          <cell r="S56" t="str">
            <v>200</v>
          </cell>
          <cell r="T56" t="str">
            <v>610 (2)</v>
          </cell>
          <cell r="U56" t="str">
            <v>4600 (2)</v>
          </cell>
          <cell r="Y56" t="str">
            <v>see page 20 (1)</v>
          </cell>
          <cell r="AA56" t="str">
            <v>see page 20 (1)</v>
          </cell>
          <cell r="AF56" t="str">
            <v>610 (2,142)</v>
          </cell>
          <cell r="AG56" t="str">
            <v>4600 (2,142)</v>
          </cell>
          <cell r="AH56" t="str">
            <v>see page 20 (1,142)</v>
          </cell>
          <cell r="AI56" t="str">
            <v>see page 20 (1,142)</v>
          </cell>
          <cell r="AK56" t="str">
            <v>4600 (2,142)</v>
          </cell>
          <cell r="AL56" t="str">
            <v>8.2 (1,142)</v>
          </cell>
          <cell r="AM56" t="str">
            <v>74 (1,142)</v>
          </cell>
          <cell r="AP56" t="str">
            <v>5</v>
          </cell>
          <cell r="AS56" t="str">
            <v>20</v>
          </cell>
          <cell r="AT56" t="str">
            <v>50</v>
          </cell>
          <cell r="AU56" t="str">
            <v>8.2 (1)</v>
          </cell>
          <cell r="AW56" t="str">
            <v>74 (1)</v>
          </cell>
          <cell r="BB56" t="str">
            <v>7440-02-0</v>
          </cell>
          <cell r="BC56" t="str">
            <v>Ni</v>
          </cell>
          <cell r="BF56" t="str">
            <v>Nickel</v>
          </cell>
        </row>
        <row r="57">
          <cell r="A57" t="str">
            <v>Nickel carbonyl</v>
          </cell>
          <cell r="J57" t="str">
            <v>0.072 (126)</v>
          </cell>
          <cell r="O57" t="str">
            <v> (B2)</v>
          </cell>
          <cell r="R57" t="str">
            <v>#R</v>
          </cell>
          <cell r="BB57" t="str">
            <v>13463-39-3</v>
          </cell>
          <cell r="BF57" t="str">
            <v>Nickelcarbonyl</v>
          </cell>
        </row>
        <row r="58">
          <cell r="A58" t="str">
            <v>Nickel subsulfide</v>
          </cell>
          <cell r="N58" t="str">
            <v>0.021</v>
          </cell>
          <cell r="O58" t="str">
            <v> (A)</v>
          </cell>
          <cell r="R58" t="str">
            <v># (15)</v>
          </cell>
          <cell r="BB58" t="str">
            <v>12035-72-2</v>
          </cell>
          <cell r="BF58" t="str">
            <v>Nickelsubsulfide</v>
          </cell>
        </row>
        <row r="59">
          <cell r="A59" t="str">
            <v>Nitrate</v>
          </cell>
          <cell r="B59" t="str">
            <v>45,000 (72)</v>
          </cell>
          <cell r="D59" t="str">
            <v>10,000 (103)</v>
          </cell>
          <cell r="F59" t="str">
            <v>10,000 (89)</v>
          </cell>
          <cell r="G59" t="str">
            <v>10,000 (103)</v>
          </cell>
          <cell r="K59" t="str">
            <v>11,000 (89)</v>
          </cell>
          <cell r="L59" t="str">
            <v>10,000 (10-day,89)</v>
          </cell>
          <cell r="T59" t="str">
            <v>10,000 (51,89)</v>
          </cell>
          <cell r="BB59" t="str">
            <v>14797-55-8</v>
          </cell>
          <cell r="BC59" t="str">
            <v>NO3-</v>
          </cell>
          <cell r="BF59" t="str">
            <v>Nitrate</v>
          </cell>
        </row>
        <row r="60">
          <cell r="A60" t="str">
            <v>Nitrite</v>
          </cell>
          <cell r="B60" t="str">
            <v>1000 (103)</v>
          </cell>
          <cell r="D60" t="str">
            <v>1000 (103)</v>
          </cell>
          <cell r="F60" t="str">
            <v>1000 (89)</v>
          </cell>
          <cell r="G60" t="str">
            <v>1000 (103)</v>
          </cell>
          <cell r="K60" t="str">
            <v>700</v>
          </cell>
          <cell r="L60" t="str">
            <v>1000 (10-day,89)</v>
          </cell>
          <cell r="BB60" t="str">
            <v>14797-65-0</v>
          </cell>
          <cell r="BC60" t="str">
            <v>NO2-</v>
          </cell>
          <cell r="BF60" t="str">
            <v>Nitrite</v>
          </cell>
        </row>
        <row r="61">
          <cell r="A61" t="str">
            <v>Odor</v>
          </cell>
          <cell r="C61" t="str">
            <v>3 threshold units</v>
          </cell>
          <cell r="E61" t="str">
            <v>3 threshold units</v>
          </cell>
          <cell r="BF61" t="str">
            <v>Odor</v>
          </cell>
        </row>
        <row r="62">
          <cell r="A62" t="str">
            <v>Osmium tetroxide</v>
          </cell>
          <cell r="J62" t="str">
            <v>12 (126)</v>
          </cell>
          <cell r="BB62" t="str">
            <v>20816-12-0</v>
          </cell>
          <cell r="BC62" t="str">
            <v>OsO4</v>
          </cell>
          <cell r="BF62" t="str">
            <v>Osmiumtetroxide</v>
          </cell>
        </row>
        <row r="63">
          <cell r="A63" t="str">
            <v>Oxygen, dissolved</v>
          </cell>
          <cell r="Y63" t="str">
            <v>see page 21</v>
          </cell>
          <cell r="Z63" t="str">
            <v>see page 21</v>
          </cell>
          <cell r="BB63" t="str">
            <v>7782447</v>
          </cell>
          <cell r="BC63" t="str">
            <v>Dissolved Oxygen</v>
          </cell>
          <cell r="BD63" t="str">
            <v>O2</v>
          </cell>
          <cell r="BE63" t="str">
            <v>DO</v>
          </cell>
          <cell r="BF63" t="str">
            <v>Oxygen</v>
          </cell>
        </row>
        <row r="64">
          <cell r="A64" t="str">
            <v>Ozone</v>
          </cell>
          <cell r="J64" t="str">
            <v>0.28 (126)</v>
          </cell>
          <cell r="BB64" t="str">
            <v>10028-15-6</v>
          </cell>
          <cell r="BC64" t="str">
            <v>O3</v>
          </cell>
          <cell r="BF64" t="str">
            <v>Ozone</v>
          </cell>
        </row>
        <row r="65">
          <cell r="A65" t="str">
            <v>Perchlorate</v>
          </cell>
          <cell r="H65" t="str">
            <v>18</v>
          </cell>
          <cell r="L65" t="str">
            <v>20 - 40 (68)</v>
          </cell>
          <cell r="BC65" t="str">
            <v>ClO4-</v>
          </cell>
          <cell r="BF65" t="str">
            <v>Perchlorate</v>
          </cell>
        </row>
        <row r="66">
          <cell r="A66" t="str">
            <v>pH</v>
          </cell>
          <cell r="E66" t="str">
            <v>6.5 to 8.5 units</v>
          </cell>
          <cell r="X66" t="str">
            <v>5 to 9 units (51)</v>
          </cell>
          <cell r="AB66" t="str">
            <v>6.5 to 9.0 units (51)</v>
          </cell>
          <cell r="AT66" t="str">
            <v>6.0 to 9.0 units (117)</v>
          </cell>
          <cell r="AX66" t="str">
            <v>6.5 to 8.5 units (51,132)</v>
          </cell>
          <cell r="BC66" t="str">
            <v>negative log of H+ concentration</v>
          </cell>
          <cell r="BF66" t="str">
            <v>pH</v>
          </cell>
        </row>
        <row r="67">
          <cell r="A67" t="str">
            <v>Phosphate phosphorus</v>
          </cell>
          <cell r="Y67" t="str">
            <v> (141)</v>
          </cell>
          <cell r="AU67" t="str">
            <v> (141)</v>
          </cell>
          <cell r="BF67" t="str">
            <v>Phosphate</v>
          </cell>
        </row>
        <row r="68">
          <cell r="A68" t="str">
            <v>Phosphine</v>
          </cell>
          <cell r="J68" t="str">
            <v>0.2 (126)</v>
          </cell>
          <cell r="K68" t="str">
            <v>2</v>
          </cell>
          <cell r="O68" t="str">
            <v> (D)</v>
          </cell>
          <cell r="BB68" t="str">
            <v>7803-51-2</v>
          </cell>
          <cell r="BC68" t="str">
            <v>Hydrogen phosphide</v>
          </cell>
          <cell r="BF68" t="str">
            <v>Phosphine</v>
          </cell>
        </row>
        <row r="69">
          <cell r="A69" t="str">
            <v>Phosphorus</v>
          </cell>
          <cell r="K69" t="str">
            <v>0.14 (40)</v>
          </cell>
          <cell r="L69" t="str">
            <v>0.1 (40)</v>
          </cell>
          <cell r="O69" t="str">
            <v> (D)</v>
          </cell>
          <cell r="P69" t="str">
            <v> (D)</v>
          </cell>
          <cell r="AX69" t="str">
            <v>0.1 (51,79)</v>
          </cell>
          <cell r="BB69" t="str">
            <v>7723-14-0</v>
          </cell>
          <cell r="BC69" t="str">
            <v>P</v>
          </cell>
          <cell r="BF69" t="str">
            <v>Phosphorus</v>
          </cell>
        </row>
        <row r="70">
          <cell r="A70" t="str">
            <v>Potassium bromate</v>
          </cell>
          <cell r="N70" t="str">
            <v>0.071</v>
          </cell>
          <cell r="R70" t="str">
            <v>0.5 #</v>
          </cell>
          <cell r="BB70" t="str">
            <v>7758012</v>
          </cell>
          <cell r="BF70" t="str">
            <v>Potassiumbromate</v>
          </cell>
        </row>
        <row r="71">
          <cell r="A71" t="str">
            <v>Potassium cyanide</v>
          </cell>
          <cell r="K71" t="str">
            <v>350</v>
          </cell>
          <cell r="BB71" t="str">
            <v>151-50-8</v>
          </cell>
          <cell r="BC71" t="str">
            <v>Cyanide, potassium</v>
          </cell>
          <cell r="BF71" t="str">
            <v>Potassiumcyanide</v>
          </cell>
        </row>
        <row r="72">
          <cell r="A72" t="str">
            <v>Potassium silver cyanide</v>
          </cell>
          <cell r="K72" t="str">
            <v>1400</v>
          </cell>
          <cell r="BB72" t="str">
            <v>506-61-6</v>
          </cell>
          <cell r="BC72" t="str">
            <v>Silver potassium cyanide</v>
          </cell>
          <cell r="BF72" t="str">
            <v>Potassiumsilvercyanide</v>
          </cell>
        </row>
        <row r="73">
          <cell r="A73" t="str">
            <v>Radioactivity, Gross Alpha</v>
          </cell>
          <cell r="B73" t="str">
            <v>15 pCi/L (110)</v>
          </cell>
          <cell r="D73" t="str">
            <v>15 pCi/L (110)</v>
          </cell>
          <cell r="F73" t="str">
            <v>zero (100)</v>
          </cell>
          <cell r="P73" t="str">
            <v>0.15 pCi/L (A,110)</v>
          </cell>
          <cell r="BC73" t="str">
            <v>Gross Alpha radioactivity</v>
          </cell>
          <cell r="BF73" t="str">
            <v>Radioactivitygrossalpha</v>
          </cell>
        </row>
        <row r="74">
          <cell r="A74" t="str">
            <v>Radioactivity, Gross Beta</v>
          </cell>
          <cell r="B74" t="str">
            <v>50 pCi/L</v>
          </cell>
          <cell r="D74" t="str">
            <v>4 mrem/yr</v>
          </cell>
          <cell r="F74" t="str">
            <v>zero (100)</v>
          </cell>
          <cell r="P74" t="str">
            <v>0.04 mrem/yr (A)</v>
          </cell>
          <cell r="BC74" t="str">
            <v>Gross Beta radioactivity</v>
          </cell>
          <cell r="BF74" t="str">
            <v>Radioactivitygrossbeta</v>
          </cell>
        </row>
        <row r="75">
          <cell r="A75" t="str">
            <v>Radium-226 + Radium-228</v>
          </cell>
          <cell r="B75" t="str">
            <v>5 pCi/L</v>
          </cell>
          <cell r="D75" t="str">
            <v>5 pCi/L</v>
          </cell>
          <cell r="F75" t="str">
            <v>zero (100)</v>
          </cell>
          <cell r="P75" t="str">
            <v> (A)</v>
          </cell>
          <cell r="BB75" t="str">
            <v>7440-14-4</v>
          </cell>
          <cell r="BC75" t="str">
            <v>226Ra + 228Ra</v>
          </cell>
          <cell r="BF75" t="str">
            <v>Radium</v>
          </cell>
        </row>
        <row r="76">
          <cell r="A76" t="str">
            <v>Radon</v>
          </cell>
          <cell r="D76" t="str">
            <v>300 pCi/L (100)</v>
          </cell>
          <cell r="F76" t="str">
            <v>zero (100)</v>
          </cell>
          <cell r="P76" t="str">
            <v>1.5 pCi/L (A)</v>
          </cell>
          <cell r="BB76" t="str">
            <v>14859-67-7</v>
          </cell>
          <cell r="BC76" t="str">
            <v>Rn</v>
          </cell>
          <cell r="BF76" t="str">
            <v>Radon</v>
          </cell>
        </row>
        <row r="77">
          <cell r="A77" t="str">
            <v>Selenium</v>
          </cell>
          <cell r="B77" t="str">
            <v>50</v>
          </cell>
          <cell r="D77" t="str">
            <v>50</v>
          </cell>
          <cell r="F77" t="str">
            <v>50</v>
          </cell>
          <cell r="K77" t="str">
            <v>35</v>
          </cell>
          <cell r="L77" t="str">
            <v>50</v>
          </cell>
          <cell r="O77" t="str">
            <v> (D)</v>
          </cell>
          <cell r="P77" t="str">
            <v> (D)</v>
          </cell>
          <cell r="S77" t="str">
            <v>20</v>
          </cell>
          <cell r="T77" t="str">
            <v>170 (2)</v>
          </cell>
          <cell r="U77" t="str">
            <v>11,000 (2)</v>
          </cell>
          <cell r="Y77" t="str">
            <v>5.0 (135)</v>
          </cell>
          <cell r="AA77" t="str">
            <v> (135,136)</v>
          </cell>
          <cell r="AH77" t="str">
            <v>5.0 (97,142)</v>
          </cell>
          <cell r="AI77" t="str">
            <v>20 (85,142)</v>
          </cell>
          <cell r="AL77" t="str">
            <v>71 (1,142)</v>
          </cell>
          <cell r="AM77" t="str">
            <v>290 (1,142)</v>
          </cell>
          <cell r="AP77" t="str">
            <v>15</v>
          </cell>
          <cell r="AS77" t="str">
            <v>60</v>
          </cell>
          <cell r="AT77" t="str">
            <v>150</v>
          </cell>
          <cell r="AU77" t="str">
            <v>71 (1)</v>
          </cell>
          <cell r="AW77" t="str">
            <v>290 (1)</v>
          </cell>
          <cell r="BB77" t="str">
            <v>7782-49-2</v>
          </cell>
          <cell r="BC77" t="str">
            <v>Se</v>
          </cell>
          <cell r="BF77" t="str">
            <v>Selenium</v>
          </cell>
        </row>
        <row r="78">
          <cell r="A78" t="str">
            <v>Settleable solids</v>
          </cell>
          <cell r="AB78" t="str">
            <v> (51,131)</v>
          </cell>
          <cell r="AQ78" t="str">
            <v>1000 (117)</v>
          </cell>
          <cell r="AR78" t="str">
            <v>1500 (117)</v>
          </cell>
          <cell r="AT78" t="str">
            <v>3000 (117)</v>
          </cell>
          <cell r="BF78" t="str">
            <v>Settleablesolids</v>
          </cell>
        </row>
        <row r="79">
          <cell r="A79" t="str">
            <v>Silver</v>
          </cell>
          <cell r="C79" t="str">
            <v>100</v>
          </cell>
          <cell r="E79" t="str">
            <v>100</v>
          </cell>
          <cell r="K79" t="str">
            <v>35</v>
          </cell>
          <cell r="L79" t="str">
            <v>100</v>
          </cell>
          <cell r="O79" t="str">
            <v> (D)</v>
          </cell>
          <cell r="P79" t="str">
            <v> (D)</v>
          </cell>
          <cell r="AB79" t="str">
            <v>see page 22 (1)</v>
          </cell>
          <cell r="AI79" t="str">
            <v>see page 22 (1,142)</v>
          </cell>
          <cell r="AM79" t="str">
            <v>1.9 (1,142)</v>
          </cell>
          <cell r="AP79" t="str">
            <v>0.7</v>
          </cell>
          <cell r="AS79" t="str">
            <v>2.8</v>
          </cell>
          <cell r="AT79" t="str">
            <v>7</v>
          </cell>
          <cell r="AX79" t="str">
            <v>1.9 (1)</v>
          </cell>
          <cell r="BB79" t="str">
            <v>7440-22-4</v>
          </cell>
          <cell r="BC79" t="str">
            <v>Ag</v>
          </cell>
          <cell r="BF79" t="str">
            <v>Silver</v>
          </cell>
        </row>
        <row r="80">
          <cell r="A80" t="str">
            <v>Silver cyanide</v>
          </cell>
          <cell r="K80" t="str">
            <v>700</v>
          </cell>
          <cell r="BB80" t="str">
            <v>506-64-9</v>
          </cell>
          <cell r="BC80" t="str">
            <v>Cyanide, silver</v>
          </cell>
          <cell r="BF80" t="str">
            <v>Silvercyanide</v>
          </cell>
        </row>
        <row r="81">
          <cell r="A81" t="str">
            <v>Sodium</v>
          </cell>
          <cell r="L81" t="str">
            <v>2000 (57)</v>
          </cell>
          <cell r="BB81" t="str">
            <v>7440-23-5</v>
          </cell>
          <cell r="BC81" t="str">
            <v>Na</v>
          </cell>
          <cell r="BF81" t="str">
            <v>Sodium</v>
          </cell>
        </row>
        <row r="82">
          <cell r="A82" t="str">
            <v>Sodium azide</v>
          </cell>
          <cell r="K82" t="str">
            <v>28</v>
          </cell>
          <cell r="BB82" t="str">
            <v>26628-22-8</v>
          </cell>
          <cell r="BC82" t="str">
            <v>Azide, sodium</v>
          </cell>
          <cell r="BF82" t="str">
            <v>Sodiumazide</v>
          </cell>
        </row>
        <row r="83">
          <cell r="A83" t="str">
            <v>Sodium cyanide</v>
          </cell>
          <cell r="K83" t="str">
            <v>280</v>
          </cell>
          <cell r="BB83" t="str">
            <v>143-33-9</v>
          </cell>
          <cell r="BC83" t="str">
            <v>Cyanide, sodium</v>
          </cell>
          <cell r="BF83" t="str">
            <v>Sodiumcyanide</v>
          </cell>
        </row>
        <row r="84">
          <cell r="A84" t="str">
            <v>Specific conductance (EC)</v>
          </cell>
          <cell r="C84" t="str">
            <v>900 umhos/cm (74)</v>
          </cell>
          <cell r="S84" t="str">
            <v>700 µmhos/cm</v>
          </cell>
          <cell r="BC84" t="str">
            <v>Electrical Conductivity</v>
          </cell>
          <cell r="BD84" t="str">
            <v>Conductivity</v>
          </cell>
          <cell r="BE84" t="str">
            <v>EC</v>
          </cell>
          <cell r="BF84" t="str">
            <v>Specificconductance</v>
          </cell>
        </row>
        <row r="85">
          <cell r="A85" t="str">
            <v>Strontium</v>
          </cell>
          <cell r="K85" t="str">
            <v>4200</v>
          </cell>
          <cell r="L85" t="str">
            <v>4000 (68)</v>
          </cell>
          <cell r="M85" t="str">
            <v>8400 (7-day)</v>
          </cell>
          <cell r="P85" t="str">
            <v> (D,68)</v>
          </cell>
          <cell r="BB85" t="str">
            <v>7440-24-6</v>
          </cell>
          <cell r="BC85" t="str">
            <v>Sr</v>
          </cell>
          <cell r="BF85" t="str">
            <v>Strontium</v>
          </cell>
        </row>
        <row r="86">
          <cell r="A86" t="str">
            <v>Strontium-90</v>
          </cell>
          <cell r="B86" t="str">
            <v>8 pCi/L</v>
          </cell>
          <cell r="P86" t="str">
            <v> (A)</v>
          </cell>
          <cell r="BC86" t="str">
            <v>90Sr</v>
          </cell>
          <cell r="BF86" t="str">
            <v>Strontium90</v>
          </cell>
        </row>
        <row r="87">
          <cell r="A87" t="str">
            <v>Sulfate</v>
          </cell>
          <cell r="C87" t="str">
            <v>250,000 (73)</v>
          </cell>
          <cell r="D87" t="str">
            <v>500,000 (100)</v>
          </cell>
          <cell r="E87" t="str">
            <v>250,000</v>
          </cell>
          <cell r="F87" t="str">
            <v>500,000 (100)</v>
          </cell>
          <cell r="X87" t="str">
            <v>250,000 (51,133)</v>
          </cell>
          <cell r="BC87" t="str">
            <v>SO4=</v>
          </cell>
          <cell r="BF87" t="str">
            <v>Sulfate</v>
          </cell>
        </row>
        <row r="88">
          <cell r="A88" t="str">
            <v>Sulfur dioxide</v>
          </cell>
          <cell r="J88" t="str">
            <v>110 (126)</v>
          </cell>
          <cell r="BB88" t="str">
            <v>7446095</v>
          </cell>
          <cell r="BF88" t="str">
            <v>Sulfurdioxide</v>
          </cell>
        </row>
        <row r="89">
          <cell r="A89" t="str">
            <v>Thallium</v>
          </cell>
          <cell r="B89" t="str">
            <v>2</v>
          </cell>
          <cell r="D89" t="str">
            <v>2</v>
          </cell>
          <cell r="F89" t="str">
            <v>0.5</v>
          </cell>
          <cell r="G89" t="str">
            <v>0.1</v>
          </cell>
          <cell r="K89" t="str">
            <v>0.6</v>
          </cell>
          <cell r="L89" t="str">
            <v>0.5</v>
          </cell>
          <cell r="O89" t="str">
            <v> (D)</v>
          </cell>
          <cell r="T89" t="str">
            <v>1.7 (2)</v>
          </cell>
          <cell r="U89" t="str">
            <v>6.3 (2)</v>
          </cell>
          <cell r="AC89" t="str">
            <v>1400</v>
          </cell>
          <cell r="AD89" t="str">
            <v>40</v>
          </cell>
          <cell r="AE89" t="str">
            <v>20 (16)</v>
          </cell>
          <cell r="AF89" t="str">
            <v>1.7 (2,143)</v>
          </cell>
          <cell r="AG89" t="str">
            <v>6.3 (2,143)</v>
          </cell>
          <cell r="AK89" t="str">
            <v>6.3 (2,143)</v>
          </cell>
          <cell r="AO89" t="str">
            <v>14</v>
          </cell>
          <cell r="AY89" t="str">
            <v>2130</v>
          </cell>
          <cell r="BB89" t="str">
            <v>7440-28-0</v>
          </cell>
          <cell r="BC89" t="str">
            <v>Th</v>
          </cell>
          <cell r="BF89" t="str">
            <v>Thallium</v>
          </cell>
        </row>
        <row r="90">
          <cell r="A90" t="str">
            <v>Total dissolved solids (TDS)</v>
          </cell>
          <cell r="C90" t="str">
            <v>500,000 (75)</v>
          </cell>
          <cell r="E90" t="str">
            <v>500,000</v>
          </cell>
          <cell r="S90" t="str">
            <v>450,000</v>
          </cell>
          <cell r="X90" t="str">
            <v>250,000 (51,133)</v>
          </cell>
          <cell r="BC90" t="str">
            <v>TDS</v>
          </cell>
          <cell r="BF90" t="str">
            <v>Totaldissolvedsolids</v>
          </cell>
        </row>
        <row r="91">
          <cell r="A91" t="str">
            <v>Tritium</v>
          </cell>
          <cell r="B91" t="str">
            <v>20,000 pCi/L</v>
          </cell>
          <cell r="P91" t="str">
            <v> (A)</v>
          </cell>
          <cell r="R91" t="str">
            <v>#</v>
          </cell>
          <cell r="BB91" t="str">
            <v>10028-17-8</v>
          </cell>
          <cell r="BC91" t="str">
            <v>3H</v>
          </cell>
          <cell r="BF91" t="str">
            <v>Tritium</v>
          </cell>
        </row>
        <row r="92">
          <cell r="A92" t="str">
            <v>Turbidity</v>
          </cell>
          <cell r="C92" t="str">
            <v>5 units</v>
          </cell>
          <cell r="D92" t="str">
            <v>1.0/0.5/0.3 NTU (84)</v>
          </cell>
          <cell r="AB92" t="str">
            <v> (51,131)</v>
          </cell>
          <cell r="AQ92" t="str">
            <v>75 NTU (117)</v>
          </cell>
          <cell r="AR92" t="str">
            <v>100 NTU (117)</v>
          </cell>
          <cell r="AT92" t="str">
            <v>225 NTU (117)</v>
          </cell>
          <cell r="BF92" t="str">
            <v>Turbidity</v>
          </cell>
        </row>
        <row r="93">
          <cell r="A93" t="str">
            <v>Uranium</v>
          </cell>
          <cell r="B93" t="str">
            <v>20 pCi/L</v>
          </cell>
          <cell r="D93" t="str">
            <v>20ug/L = 30pCi/L (100)</v>
          </cell>
          <cell r="F93" t="str">
            <v>zero (100)</v>
          </cell>
          <cell r="G93" t="str">
            <v>0.2ug/L = 0.2pCi/L (100)</v>
          </cell>
          <cell r="K93" t="str">
            <v>21</v>
          </cell>
          <cell r="M93" t="str">
            <v>35</v>
          </cell>
          <cell r="P93" t="str">
            <v> (A)</v>
          </cell>
          <cell r="R93" t="str">
            <v>#</v>
          </cell>
          <cell r="BB93" t="str">
            <v>7440-61-1</v>
          </cell>
          <cell r="BC93" t="str">
            <v>U</v>
          </cell>
          <cell r="BF93" t="str">
            <v>Uranium</v>
          </cell>
        </row>
        <row r="94">
          <cell r="A94" t="str">
            <v>Vanadium</v>
          </cell>
          <cell r="K94" t="str">
            <v>63 (123)</v>
          </cell>
          <cell r="P94" t="str">
            <v> (D)</v>
          </cell>
          <cell r="S94" t="str">
            <v>100</v>
          </cell>
          <cell r="BB94" t="str">
            <v>7440-62-2</v>
          </cell>
          <cell r="BC94" t="str">
            <v>V</v>
          </cell>
          <cell r="BF94" t="str">
            <v>Vanadium</v>
          </cell>
        </row>
        <row r="95">
          <cell r="A95" t="str">
            <v>Zinc</v>
          </cell>
          <cell r="C95" t="str">
            <v>5000</v>
          </cell>
          <cell r="E95" t="str">
            <v>5000</v>
          </cell>
          <cell r="K95" t="str">
            <v>2100</v>
          </cell>
          <cell r="L95" t="str">
            <v>2000 (68)</v>
          </cell>
          <cell r="O95" t="str">
            <v> (D)</v>
          </cell>
          <cell r="P95" t="str">
            <v> (D,68)</v>
          </cell>
          <cell r="S95" t="str">
            <v>2000</v>
          </cell>
          <cell r="T95" t="str">
            <v>9100 (2)</v>
          </cell>
          <cell r="U95" t="str">
            <v>69,000 (2)</v>
          </cell>
          <cell r="X95" t="str">
            <v>5000</v>
          </cell>
          <cell r="Y95" t="str">
            <v>see page 23 (1)</v>
          </cell>
          <cell r="AA95" t="str">
            <v>see page 23 (1)</v>
          </cell>
          <cell r="AH95" t="str">
            <v>see page 23 (1,142)</v>
          </cell>
          <cell r="AI95" t="str">
            <v>see page 23 (1,142)</v>
          </cell>
          <cell r="AL95" t="str">
            <v>81 (1,142)</v>
          </cell>
          <cell r="AM95" t="str">
            <v>90 (1,142)</v>
          </cell>
          <cell r="AP95" t="str">
            <v>20</v>
          </cell>
          <cell r="AS95" t="str">
            <v>80</v>
          </cell>
          <cell r="AT95" t="str">
            <v>200</v>
          </cell>
          <cell r="AU95" t="str">
            <v>81 (1)</v>
          </cell>
          <cell r="AW95" t="str">
            <v>90 (1)</v>
          </cell>
          <cell r="BB95" t="str">
            <v>7440-66-6</v>
          </cell>
          <cell r="BC95" t="str">
            <v>Zn</v>
          </cell>
          <cell r="BF95" t="str">
            <v>Zinc</v>
          </cell>
        </row>
        <row r="96">
          <cell r="A96" t="str">
            <v>Zinc cyanide</v>
          </cell>
          <cell r="K96" t="str">
            <v>350</v>
          </cell>
          <cell r="BB96" t="str">
            <v>557-21-1</v>
          </cell>
          <cell r="BC96" t="str">
            <v>Cyanide, zinc</v>
          </cell>
          <cell r="BF96" t="str">
            <v>Zinccyanide</v>
          </cell>
        </row>
        <row r="97">
          <cell r="A97" t="str">
            <v>Zinc phosphide</v>
          </cell>
          <cell r="K97" t="str">
            <v>2</v>
          </cell>
          <cell r="BB97" t="str">
            <v>1314-84-7</v>
          </cell>
          <cell r="BF97" t="str">
            <v>Zincphosphide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07"/>
  <sheetViews>
    <sheetView tabSelected="1" view="pageBreakPreview" zoomScaleSheetLayoutView="100" workbookViewId="0" topLeftCell="A1">
      <selection activeCell="A1" sqref="A1"/>
    </sheetView>
  </sheetViews>
  <sheetFormatPr defaultColWidth="9.140625" defaultRowHeight="12.75"/>
  <cols>
    <col min="1" max="1" width="11.7109375" style="135" customWidth="1"/>
    <col min="2" max="2" width="23.8515625" style="103" customWidth="1"/>
    <col min="3" max="3" width="6.8515625" style="136" bestFit="1" customWidth="1"/>
    <col min="4" max="4" width="5.7109375" style="137" customWidth="1"/>
    <col min="5" max="5" width="7.57421875" style="136" customWidth="1"/>
    <col min="6" max="6" width="5.7109375" style="137" customWidth="1"/>
    <col min="7" max="8" width="6.7109375" style="137" customWidth="1"/>
    <col min="9" max="9" width="5.7109375" style="137" customWidth="1"/>
    <col min="10" max="13" width="6.7109375" style="137" customWidth="1"/>
    <col min="14" max="16" width="7.7109375" style="137" customWidth="1"/>
    <col min="17" max="17" width="7.7109375" style="103" customWidth="1"/>
    <col min="18" max="21" width="8.7109375" style="103" customWidth="1"/>
    <col min="22" max="16384" width="8.8515625" style="103" customWidth="1"/>
  </cols>
  <sheetData>
    <row r="1" spans="1:21" ht="20.25">
      <c r="A1" s="99" t="s">
        <v>302</v>
      </c>
      <c r="B1" s="145"/>
      <c r="C1" s="100"/>
      <c r="D1" s="101" t="s">
        <v>132</v>
      </c>
      <c r="E1" s="100" t="s">
        <v>204</v>
      </c>
      <c r="F1" s="165" t="s">
        <v>205</v>
      </c>
      <c r="G1" s="166"/>
      <c r="H1" s="167"/>
      <c r="I1" s="168" t="s">
        <v>307</v>
      </c>
      <c r="J1" s="166"/>
      <c r="K1" s="166"/>
      <c r="L1" s="166"/>
      <c r="M1" s="166"/>
      <c r="N1" s="101" t="s">
        <v>206</v>
      </c>
      <c r="O1" s="102" t="s">
        <v>208</v>
      </c>
      <c r="P1" s="102" t="s">
        <v>207</v>
      </c>
      <c r="Q1" s="102"/>
      <c r="R1" s="102" t="s">
        <v>274</v>
      </c>
      <c r="S1" s="102" t="s">
        <v>271</v>
      </c>
      <c r="T1" s="102"/>
      <c r="U1" s="102"/>
    </row>
    <row r="2" spans="1:21" s="109" customFormat="1" ht="9.75">
      <c r="A2" s="147" t="s">
        <v>303</v>
      </c>
      <c r="B2" s="146" t="s">
        <v>150</v>
      </c>
      <c r="C2" s="104" t="s">
        <v>0</v>
      </c>
      <c r="D2" s="105" t="s">
        <v>209</v>
      </c>
      <c r="E2" s="104" t="s">
        <v>210</v>
      </c>
      <c r="F2" s="106" t="s">
        <v>211</v>
      </c>
      <c r="G2" s="106" t="s">
        <v>212</v>
      </c>
      <c r="H2" s="106" t="s">
        <v>215</v>
      </c>
      <c r="I2" s="106" t="s">
        <v>211</v>
      </c>
      <c r="J2" s="107" t="s">
        <v>212</v>
      </c>
      <c r="K2" s="107" t="s">
        <v>213</v>
      </c>
      <c r="L2" s="107" t="s">
        <v>214</v>
      </c>
      <c r="M2" s="108" t="s">
        <v>215</v>
      </c>
      <c r="N2" s="105" t="s">
        <v>216</v>
      </c>
      <c r="O2" s="105" t="s">
        <v>217</v>
      </c>
      <c r="P2" s="105" t="s">
        <v>218</v>
      </c>
      <c r="Q2" s="105" t="s">
        <v>219</v>
      </c>
      <c r="R2" s="105" t="s">
        <v>218</v>
      </c>
      <c r="S2" s="105" t="s">
        <v>272</v>
      </c>
      <c r="T2" s="105" t="s">
        <v>268</v>
      </c>
      <c r="U2" s="105" t="s">
        <v>273</v>
      </c>
    </row>
    <row r="3" spans="1:21" s="113" customFormat="1" ht="12" customHeight="1">
      <c r="A3" s="148" t="s">
        <v>221</v>
      </c>
      <c r="B3" s="114" t="s">
        <v>222</v>
      </c>
      <c r="C3" s="116" t="s">
        <v>161</v>
      </c>
      <c r="D3" s="110">
        <f aca="true" t="shared" si="0" ref="D3:D38">F3+I3</f>
        <v>53</v>
      </c>
      <c r="E3" s="115">
        <f aca="true" t="shared" si="1" ref="E3:E38">I3/D3</f>
        <v>0.5660377358490566</v>
      </c>
      <c r="F3" s="112">
        <v>23</v>
      </c>
      <c r="G3" s="112">
        <v>0.208</v>
      </c>
      <c r="H3" s="112">
        <v>0.385</v>
      </c>
      <c r="I3" s="112">
        <v>30</v>
      </c>
      <c r="J3" s="112">
        <v>0.205</v>
      </c>
      <c r="K3" s="112">
        <v>0.29</v>
      </c>
      <c r="L3" s="112">
        <v>0.37</v>
      </c>
      <c r="M3" s="112">
        <v>0.887</v>
      </c>
      <c r="N3" s="112">
        <v>10.6</v>
      </c>
      <c r="O3" s="112" t="s">
        <v>2</v>
      </c>
      <c r="P3" s="112" t="s">
        <v>2</v>
      </c>
      <c r="Q3" s="139" t="s">
        <v>267</v>
      </c>
      <c r="R3" s="139" t="s">
        <v>285</v>
      </c>
      <c r="S3" s="139" t="s">
        <v>285</v>
      </c>
      <c r="T3" s="139" t="s">
        <v>267</v>
      </c>
      <c r="U3" s="142" t="s">
        <v>275</v>
      </c>
    </row>
    <row r="4" spans="1:21" s="113" customFormat="1" ht="12" customHeight="1">
      <c r="A4" s="122" t="s">
        <v>223</v>
      </c>
      <c r="B4" s="117" t="s">
        <v>224</v>
      </c>
      <c r="C4" s="116" t="s">
        <v>161</v>
      </c>
      <c r="D4" s="110">
        <f t="shared" si="0"/>
        <v>52</v>
      </c>
      <c r="E4" s="115">
        <f t="shared" si="1"/>
        <v>0.19230769230769232</v>
      </c>
      <c r="F4" s="112">
        <v>42</v>
      </c>
      <c r="G4" s="112">
        <v>0.79</v>
      </c>
      <c r="H4" s="112">
        <v>5.5</v>
      </c>
      <c r="I4" s="112">
        <v>10</v>
      </c>
      <c r="J4" s="112">
        <v>0.89</v>
      </c>
      <c r="K4" s="112">
        <v>2.3</v>
      </c>
      <c r="L4" s="112">
        <v>2.9</v>
      </c>
      <c r="M4" s="112">
        <v>8.2</v>
      </c>
      <c r="N4" s="112" t="s">
        <v>2</v>
      </c>
      <c r="O4" s="112" t="s">
        <v>2</v>
      </c>
      <c r="P4" s="112" t="s">
        <v>2</v>
      </c>
      <c r="Q4" s="139" t="s">
        <v>267</v>
      </c>
      <c r="R4" s="139" t="s">
        <v>285</v>
      </c>
      <c r="S4" s="139" t="s">
        <v>285</v>
      </c>
      <c r="T4" s="139" t="s">
        <v>267</v>
      </c>
      <c r="U4" s="142" t="s">
        <v>276</v>
      </c>
    </row>
    <row r="5" spans="1:21" s="113" customFormat="1" ht="12" customHeight="1">
      <c r="A5" s="123" t="s">
        <v>225</v>
      </c>
      <c r="B5" s="117" t="s">
        <v>184</v>
      </c>
      <c r="C5" s="116" t="s">
        <v>161</v>
      </c>
      <c r="D5" s="110">
        <f t="shared" si="0"/>
        <v>53</v>
      </c>
      <c r="E5" s="115">
        <f t="shared" si="1"/>
        <v>0.22641509433962265</v>
      </c>
      <c r="F5" s="112">
        <v>41</v>
      </c>
      <c r="G5" s="112">
        <v>0.083</v>
      </c>
      <c r="H5" s="112">
        <v>0.57</v>
      </c>
      <c r="I5" s="112">
        <v>12</v>
      </c>
      <c r="J5" s="112">
        <v>0.099</v>
      </c>
      <c r="K5" s="112">
        <v>0.63</v>
      </c>
      <c r="L5" s="112">
        <v>1</v>
      </c>
      <c r="M5" s="112">
        <v>5.8</v>
      </c>
      <c r="N5" s="112">
        <v>1220</v>
      </c>
      <c r="O5" s="112">
        <v>2</v>
      </c>
      <c r="P5" s="112">
        <v>1</v>
      </c>
      <c r="Q5" s="139" t="s">
        <v>267</v>
      </c>
      <c r="R5" s="139" t="s">
        <v>267</v>
      </c>
      <c r="S5" s="140">
        <f>M5/O5</f>
        <v>2.9</v>
      </c>
      <c r="T5" s="139" t="s">
        <v>267</v>
      </c>
      <c r="U5" s="142" t="s">
        <v>278</v>
      </c>
    </row>
    <row r="6" spans="1:21" s="113" customFormat="1" ht="12" customHeight="1">
      <c r="A6" s="123" t="s">
        <v>226</v>
      </c>
      <c r="B6" s="117" t="s">
        <v>227</v>
      </c>
      <c r="C6" s="116" t="s">
        <v>161</v>
      </c>
      <c r="D6" s="110">
        <f t="shared" si="0"/>
        <v>53</v>
      </c>
      <c r="E6" s="115">
        <f t="shared" si="1"/>
        <v>0.7735849056603774</v>
      </c>
      <c r="F6" s="112">
        <v>12</v>
      </c>
      <c r="G6" s="112">
        <v>0.1</v>
      </c>
      <c r="H6" s="112">
        <v>0.11</v>
      </c>
      <c r="I6" s="112">
        <v>41</v>
      </c>
      <c r="J6" s="112">
        <v>0.15</v>
      </c>
      <c r="K6" s="112">
        <v>0.77</v>
      </c>
      <c r="L6" s="112">
        <v>0.85</v>
      </c>
      <c r="M6" s="112">
        <v>2.1</v>
      </c>
      <c r="N6" s="112">
        <v>3670</v>
      </c>
      <c r="O6" s="112" t="s">
        <v>2</v>
      </c>
      <c r="P6" s="112" t="s">
        <v>2</v>
      </c>
      <c r="Q6" s="139" t="s">
        <v>267</v>
      </c>
      <c r="R6" s="139" t="s">
        <v>285</v>
      </c>
      <c r="S6" s="139" t="s">
        <v>285</v>
      </c>
      <c r="T6" s="139" t="s">
        <v>220</v>
      </c>
      <c r="U6" s="142" t="s">
        <v>279</v>
      </c>
    </row>
    <row r="7" spans="1:22" s="113" customFormat="1" ht="12" customHeight="1">
      <c r="A7" s="124"/>
      <c r="B7" s="117" t="s">
        <v>228</v>
      </c>
      <c r="C7" s="116" t="s">
        <v>161</v>
      </c>
      <c r="D7" s="110">
        <f t="shared" si="0"/>
        <v>53</v>
      </c>
      <c r="E7" s="115">
        <f t="shared" si="1"/>
        <v>1</v>
      </c>
      <c r="F7" s="112">
        <v>0</v>
      </c>
      <c r="G7" s="112" t="s">
        <v>2</v>
      </c>
      <c r="H7" s="112" t="s">
        <v>2</v>
      </c>
      <c r="I7" s="112">
        <v>53</v>
      </c>
      <c r="J7" s="112">
        <v>1.3</v>
      </c>
      <c r="K7" s="112">
        <v>6</v>
      </c>
      <c r="L7" s="112">
        <v>16</v>
      </c>
      <c r="M7" s="112">
        <v>121</v>
      </c>
      <c r="N7" s="112" t="s">
        <v>2</v>
      </c>
      <c r="O7" s="112" t="s">
        <v>2</v>
      </c>
      <c r="P7" s="112" t="s">
        <v>2</v>
      </c>
      <c r="Q7" s="139" t="s">
        <v>267</v>
      </c>
      <c r="R7" s="139" t="s">
        <v>285</v>
      </c>
      <c r="S7" s="139" t="s">
        <v>285</v>
      </c>
      <c r="T7" s="139" t="s">
        <v>267</v>
      </c>
      <c r="U7" s="142" t="s">
        <v>280</v>
      </c>
      <c r="V7" s="143"/>
    </row>
    <row r="8" spans="1:22" s="113" customFormat="1" ht="12" customHeight="1">
      <c r="A8" s="149"/>
      <c r="B8" s="117" t="s">
        <v>169</v>
      </c>
      <c r="C8" s="116" t="s">
        <v>161</v>
      </c>
      <c r="D8" s="110">
        <f t="shared" si="0"/>
        <v>52</v>
      </c>
      <c r="E8" s="115">
        <f t="shared" si="1"/>
        <v>1</v>
      </c>
      <c r="F8" s="112">
        <v>0</v>
      </c>
      <c r="G8" s="112" t="s">
        <v>2</v>
      </c>
      <c r="H8" s="112" t="s">
        <v>2</v>
      </c>
      <c r="I8" s="112">
        <v>52</v>
      </c>
      <c r="J8" s="112">
        <v>0.016300000000000002</v>
      </c>
      <c r="K8" s="112">
        <v>0.7</v>
      </c>
      <c r="L8" s="112">
        <v>3.2</v>
      </c>
      <c r="M8" s="112">
        <v>28.6</v>
      </c>
      <c r="N8" s="112">
        <v>54.8</v>
      </c>
      <c r="O8" s="112" t="s">
        <v>2</v>
      </c>
      <c r="P8" s="112" t="s">
        <v>2</v>
      </c>
      <c r="Q8" s="139" t="s">
        <v>267</v>
      </c>
      <c r="R8" s="139" t="s">
        <v>285</v>
      </c>
      <c r="S8" s="139" t="s">
        <v>285</v>
      </c>
      <c r="T8" s="139" t="s">
        <v>267</v>
      </c>
      <c r="U8" s="142" t="s">
        <v>281</v>
      </c>
      <c r="V8" s="143"/>
    </row>
    <row r="9" spans="1:22" s="113" customFormat="1" ht="12" customHeight="1">
      <c r="A9" s="125" t="s">
        <v>229</v>
      </c>
      <c r="B9" s="114" t="s">
        <v>230</v>
      </c>
      <c r="C9" s="116" t="s">
        <v>161</v>
      </c>
      <c r="D9" s="110">
        <f t="shared" si="0"/>
        <v>55</v>
      </c>
      <c r="E9" s="115">
        <f t="shared" si="1"/>
        <v>0.7272727272727273</v>
      </c>
      <c r="F9" s="112">
        <v>15</v>
      </c>
      <c r="G9" s="112">
        <v>0.1</v>
      </c>
      <c r="H9" s="112">
        <v>0.27</v>
      </c>
      <c r="I9" s="112">
        <v>40</v>
      </c>
      <c r="J9" s="112">
        <v>0.092</v>
      </c>
      <c r="K9" s="112">
        <v>0.14</v>
      </c>
      <c r="L9" s="112">
        <v>0.17</v>
      </c>
      <c r="M9" s="112">
        <v>0.44</v>
      </c>
      <c r="N9" s="112">
        <v>38.9</v>
      </c>
      <c r="O9" s="121">
        <v>0.4</v>
      </c>
      <c r="P9" s="121">
        <v>1</v>
      </c>
      <c r="Q9" s="139" t="s">
        <v>267</v>
      </c>
      <c r="R9" s="139" t="s">
        <v>267</v>
      </c>
      <c r="S9" s="140">
        <f>M9/O9</f>
        <v>1.0999999999999999</v>
      </c>
      <c r="T9" s="139" t="s">
        <v>220</v>
      </c>
      <c r="U9" s="142" t="s">
        <v>282</v>
      </c>
      <c r="V9" s="143"/>
    </row>
    <row r="10" spans="1:22" s="113" customFormat="1" ht="12" customHeight="1">
      <c r="A10" s="118"/>
      <c r="B10" s="117" t="s">
        <v>231</v>
      </c>
      <c r="C10" s="116" t="s">
        <v>161</v>
      </c>
      <c r="D10" s="110">
        <f t="shared" si="0"/>
        <v>55</v>
      </c>
      <c r="E10" s="115">
        <f t="shared" si="1"/>
        <v>0.3090909090909091</v>
      </c>
      <c r="F10" s="112">
        <v>38</v>
      </c>
      <c r="G10" s="112">
        <v>0.005</v>
      </c>
      <c r="H10" s="112">
        <v>0.0373</v>
      </c>
      <c r="I10" s="112">
        <v>17</v>
      </c>
      <c r="J10" s="112">
        <v>0.0056</v>
      </c>
      <c r="K10" s="112">
        <v>0.048</v>
      </c>
      <c r="L10" s="112">
        <v>0.055</v>
      </c>
      <c r="M10" s="112">
        <v>0.122</v>
      </c>
      <c r="N10" s="112">
        <v>12.5</v>
      </c>
      <c r="O10" s="112">
        <v>0.105</v>
      </c>
      <c r="P10" s="112">
        <v>1</v>
      </c>
      <c r="Q10" s="139" t="s">
        <v>267</v>
      </c>
      <c r="R10" s="139" t="s">
        <v>267</v>
      </c>
      <c r="S10" s="140">
        <f>M10/O10</f>
        <v>1.161904761904762</v>
      </c>
      <c r="T10" s="139" t="s">
        <v>220</v>
      </c>
      <c r="U10" s="142" t="s">
        <v>282</v>
      </c>
      <c r="V10" s="143"/>
    </row>
    <row r="11" spans="1:26" s="113" customFormat="1" ht="12" customHeight="1">
      <c r="A11" s="118"/>
      <c r="B11" s="114" t="s">
        <v>3</v>
      </c>
      <c r="C11" s="116" t="s">
        <v>161</v>
      </c>
      <c r="D11" s="110">
        <f t="shared" si="0"/>
        <v>55</v>
      </c>
      <c r="E11" s="111">
        <f t="shared" si="1"/>
        <v>1</v>
      </c>
      <c r="F11" s="112">
        <v>0</v>
      </c>
      <c r="G11" s="112" t="s">
        <v>2</v>
      </c>
      <c r="H11" s="112" t="s">
        <v>2</v>
      </c>
      <c r="I11" s="112">
        <v>55</v>
      </c>
      <c r="J11" s="112">
        <v>13</v>
      </c>
      <c r="K11" s="112">
        <v>17</v>
      </c>
      <c r="L11" s="112">
        <v>17</v>
      </c>
      <c r="M11" s="112">
        <v>28.2</v>
      </c>
      <c r="N11" s="112">
        <v>1540</v>
      </c>
      <c r="O11" s="119">
        <v>7</v>
      </c>
      <c r="P11" s="120">
        <v>55</v>
      </c>
      <c r="Q11" s="139" t="s">
        <v>267</v>
      </c>
      <c r="R11" s="139" t="s">
        <v>267</v>
      </c>
      <c r="S11" s="140">
        <f>M11/O11</f>
        <v>4.0285714285714285</v>
      </c>
      <c r="T11" s="139" t="s">
        <v>267</v>
      </c>
      <c r="U11" s="142" t="s">
        <v>278</v>
      </c>
      <c r="V11" s="143"/>
      <c r="Z11" s="138">
        <v>0.7160999617551101</v>
      </c>
    </row>
    <row r="12" spans="1:22" s="113" customFormat="1" ht="12" customHeight="1">
      <c r="A12" s="126"/>
      <c r="B12" s="114" t="s">
        <v>232</v>
      </c>
      <c r="C12" s="116" t="s">
        <v>161</v>
      </c>
      <c r="D12" s="110">
        <f t="shared" si="0"/>
        <v>55</v>
      </c>
      <c r="E12" s="111">
        <f t="shared" si="1"/>
        <v>1</v>
      </c>
      <c r="F12" s="112">
        <v>0</v>
      </c>
      <c r="G12" s="112" t="s">
        <v>2</v>
      </c>
      <c r="H12" s="112" t="s">
        <v>2</v>
      </c>
      <c r="I12" s="112">
        <v>55</v>
      </c>
      <c r="J12" s="112">
        <v>33.6</v>
      </c>
      <c r="K12" s="112">
        <v>52</v>
      </c>
      <c r="L12" s="112">
        <v>56</v>
      </c>
      <c r="M12" s="112">
        <v>155</v>
      </c>
      <c r="N12" s="119">
        <v>23500</v>
      </c>
      <c r="O12" s="119">
        <v>620</v>
      </c>
      <c r="P12" s="119">
        <v>0</v>
      </c>
      <c r="Q12" s="139" t="s">
        <v>267</v>
      </c>
      <c r="R12" s="139" t="s">
        <v>220</v>
      </c>
      <c r="S12" s="140" t="s">
        <v>4</v>
      </c>
      <c r="T12" s="139" t="s">
        <v>220</v>
      </c>
      <c r="U12" s="142" t="s">
        <v>284</v>
      </c>
      <c r="V12" s="143"/>
    </row>
    <row r="13" spans="1:22" s="113" customFormat="1" ht="12" customHeight="1">
      <c r="A13" s="125" t="s">
        <v>233</v>
      </c>
      <c r="B13" s="114" t="s">
        <v>235</v>
      </c>
      <c r="C13" s="116" t="s">
        <v>161</v>
      </c>
      <c r="D13" s="110">
        <f t="shared" si="0"/>
        <v>53</v>
      </c>
      <c r="E13" s="115">
        <f t="shared" si="1"/>
        <v>0.22641509433962265</v>
      </c>
      <c r="F13" s="112">
        <v>41</v>
      </c>
      <c r="G13" s="112">
        <v>0.00020999999999999998</v>
      </c>
      <c r="H13" s="112">
        <v>0.001</v>
      </c>
      <c r="I13" s="112">
        <v>12</v>
      </c>
      <c r="J13" s="112">
        <v>0.002</v>
      </c>
      <c r="K13" s="112">
        <v>0.0036</v>
      </c>
      <c r="L13" s="112">
        <v>0.0051</v>
      </c>
      <c r="M13" s="112">
        <v>0.015</v>
      </c>
      <c r="N13" s="119" t="s">
        <v>2</v>
      </c>
      <c r="O13" s="119" t="s">
        <v>2</v>
      </c>
      <c r="P13" s="119" t="s">
        <v>2</v>
      </c>
      <c r="Q13" s="139" t="s">
        <v>267</v>
      </c>
      <c r="R13" s="139" t="s">
        <v>285</v>
      </c>
      <c r="S13" s="139" t="s">
        <v>285</v>
      </c>
      <c r="T13" s="139" t="s">
        <v>267</v>
      </c>
      <c r="U13" s="142" t="s">
        <v>287</v>
      </c>
      <c r="V13" s="143"/>
    </row>
    <row r="14" spans="1:22" s="113" customFormat="1" ht="12" customHeight="1">
      <c r="A14" s="118" t="s">
        <v>234</v>
      </c>
      <c r="B14" s="114" t="s">
        <v>236</v>
      </c>
      <c r="C14" s="116" t="s">
        <v>161</v>
      </c>
      <c r="D14" s="110">
        <f t="shared" si="0"/>
        <v>53</v>
      </c>
      <c r="E14" s="115">
        <f t="shared" si="1"/>
        <v>0.018867924528301886</v>
      </c>
      <c r="F14" s="112">
        <v>52</v>
      </c>
      <c r="G14" s="112">
        <v>8.999999999999999E-05</v>
      </c>
      <c r="H14" s="112">
        <v>0.00046</v>
      </c>
      <c r="I14" s="112">
        <v>1</v>
      </c>
      <c r="J14" s="112">
        <v>0.0044</v>
      </c>
      <c r="K14" s="112">
        <v>0.0044</v>
      </c>
      <c r="L14" s="112">
        <v>0.0044</v>
      </c>
      <c r="M14" s="112">
        <v>0.0044</v>
      </c>
      <c r="N14" s="119">
        <v>2.44</v>
      </c>
      <c r="O14" s="119">
        <v>0.8</v>
      </c>
      <c r="P14" s="119">
        <v>0</v>
      </c>
      <c r="Q14" s="139" t="s">
        <v>267</v>
      </c>
      <c r="R14" s="139" t="s">
        <v>220</v>
      </c>
      <c r="S14" s="140" t="s">
        <v>4</v>
      </c>
      <c r="T14" s="139" t="s">
        <v>220</v>
      </c>
      <c r="U14" s="142" t="s">
        <v>284</v>
      </c>
      <c r="V14" s="143"/>
    </row>
    <row r="15" spans="1:22" s="113" customFormat="1" ht="12" customHeight="1">
      <c r="A15" s="118"/>
      <c r="B15" s="114" t="s">
        <v>237</v>
      </c>
      <c r="C15" s="116" t="s">
        <v>161</v>
      </c>
      <c r="D15" s="110">
        <f t="shared" si="0"/>
        <v>53</v>
      </c>
      <c r="E15" s="115">
        <f t="shared" si="1"/>
        <v>0.4339622641509434</v>
      </c>
      <c r="F15" s="112">
        <v>30</v>
      </c>
      <c r="G15" s="112">
        <v>0.0002</v>
      </c>
      <c r="H15" s="112">
        <v>0.00099</v>
      </c>
      <c r="I15" s="112">
        <v>23</v>
      </c>
      <c r="J15" s="112">
        <v>0.0018</v>
      </c>
      <c r="K15" s="112">
        <v>0.0063</v>
      </c>
      <c r="L15" s="112">
        <v>0.0079</v>
      </c>
      <c r="M15" s="112">
        <v>0.031</v>
      </c>
      <c r="N15" s="119">
        <v>1.72</v>
      </c>
      <c r="O15" s="119">
        <v>3</v>
      </c>
      <c r="P15" s="120">
        <v>0</v>
      </c>
      <c r="Q15" s="139" t="s">
        <v>267</v>
      </c>
      <c r="R15" s="139" t="s">
        <v>220</v>
      </c>
      <c r="S15" s="140" t="s">
        <v>4</v>
      </c>
      <c r="T15" s="139" t="s">
        <v>220</v>
      </c>
      <c r="U15" s="142" t="s">
        <v>284</v>
      </c>
      <c r="V15" s="143"/>
    </row>
    <row r="16" spans="1:22" s="113" customFormat="1" ht="12" customHeight="1">
      <c r="A16" s="118"/>
      <c r="B16" s="114" t="s">
        <v>238</v>
      </c>
      <c r="C16" s="116" t="s">
        <v>161</v>
      </c>
      <c r="D16" s="110">
        <f t="shared" si="0"/>
        <v>53</v>
      </c>
      <c r="E16" s="115">
        <f t="shared" si="1"/>
        <v>0.39622641509433965</v>
      </c>
      <c r="F16" s="112">
        <v>32</v>
      </c>
      <c r="G16" s="112">
        <v>0.00020999999999999998</v>
      </c>
      <c r="H16" s="112">
        <v>0.001</v>
      </c>
      <c r="I16" s="112">
        <v>21</v>
      </c>
      <c r="J16" s="112">
        <v>0.0018</v>
      </c>
      <c r="K16" s="112">
        <v>0.0031</v>
      </c>
      <c r="L16" s="112">
        <v>0.0048</v>
      </c>
      <c r="M16" s="112">
        <v>0.016</v>
      </c>
      <c r="N16" s="119">
        <v>1.72</v>
      </c>
      <c r="O16" s="119">
        <v>2</v>
      </c>
      <c r="P16" s="120">
        <v>0</v>
      </c>
      <c r="Q16" s="139" t="s">
        <v>267</v>
      </c>
      <c r="R16" s="139" t="s">
        <v>220</v>
      </c>
      <c r="S16" s="140" t="s">
        <v>4</v>
      </c>
      <c r="T16" s="139" t="s">
        <v>220</v>
      </c>
      <c r="U16" s="142" t="s">
        <v>284</v>
      </c>
      <c r="V16" s="143"/>
    </row>
    <row r="17" spans="1:22" s="113" customFormat="1" ht="12" customHeight="1">
      <c r="A17" s="118"/>
      <c r="B17" s="114" t="s">
        <v>239</v>
      </c>
      <c r="C17" s="116" t="s">
        <v>161</v>
      </c>
      <c r="D17" s="110">
        <f t="shared" si="0"/>
        <v>53</v>
      </c>
      <c r="E17" s="115">
        <f t="shared" si="1"/>
        <v>0.03773584905660377</v>
      </c>
      <c r="F17" s="112">
        <v>51</v>
      </c>
      <c r="G17" s="112">
        <v>0.00020999999999999998</v>
      </c>
      <c r="H17" s="112">
        <v>0.0011</v>
      </c>
      <c r="I17" s="112">
        <v>2</v>
      </c>
      <c r="J17" s="112">
        <v>0.0022</v>
      </c>
      <c r="K17" s="112">
        <v>0.004</v>
      </c>
      <c r="L17" s="112">
        <v>0.004</v>
      </c>
      <c r="M17" s="112">
        <v>0.0057</v>
      </c>
      <c r="N17" s="119" t="s">
        <v>2</v>
      </c>
      <c r="O17" s="119" t="s">
        <v>2</v>
      </c>
      <c r="P17" s="120" t="s">
        <v>2</v>
      </c>
      <c r="Q17" s="139" t="s">
        <v>267</v>
      </c>
      <c r="R17" s="139" t="s">
        <v>285</v>
      </c>
      <c r="S17" s="139" t="s">
        <v>285</v>
      </c>
      <c r="T17" s="139" t="s">
        <v>220</v>
      </c>
      <c r="U17" s="142" t="s">
        <v>286</v>
      </c>
      <c r="V17" s="143"/>
    </row>
    <row r="18" spans="1:22" s="113" customFormat="1" ht="12" customHeight="1">
      <c r="A18" s="118"/>
      <c r="B18" s="114" t="s">
        <v>153</v>
      </c>
      <c r="C18" s="116" t="s">
        <v>161</v>
      </c>
      <c r="D18" s="110">
        <f t="shared" si="0"/>
        <v>53</v>
      </c>
      <c r="E18" s="115">
        <f t="shared" si="1"/>
        <v>0.3584905660377358</v>
      </c>
      <c r="F18" s="112">
        <v>34</v>
      </c>
      <c r="G18" s="112">
        <v>0.00019</v>
      </c>
      <c r="H18" s="112">
        <v>0.0009599999999999999</v>
      </c>
      <c r="I18" s="112">
        <v>19</v>
      </c>
      <c r="J18" s="112">
        <v>0.0022</v>
      </c>
      <c r="K18" s="112">
        <v>0.0047</v>
      </c>
      <c r="L18" s="112">
        <v>0.0066</v>
      </c>
      <c r="M18" s="112">
        <v>0.019</v>
      </c>
      <c r="N18" s="119">
        <v>0.316</v>
      </c>
      <c r="O18" s="119">
        <v>0.0001</v>
      </c>
      <c r="P18" s="120">
        <v>19</v>
      </c>
      <c r="Q18" s="139" t="s">
        <v>267</v>
      </c>
      <c r="R18" s="139" t="s">
        <v>267</v>
      </c>
      <c r="S18" s="140">
        <f>M18/O18</f>
        <v>190</v>
      </c>
      <c r="T18" s="139" t="s">
        <v>267</v>
      </c>
      <c r="U18" s="142" t="s">
        <v>278</v>
      </c>
      <c r="V18" s="143"/>
    </row>
    <row r="19" spans="1:22" s="113" customFormat="1" ht="12" customHeight="1">
      <c r="A19" s="118"/>
      <c r="B19" s="114" t="s">
        <v>240</v>
      </c>
      <c r="C19" s="116" t="s">
        <v>161</v>
      </c>
      <c r="D19" s="110">
        <f t="shared" si="0"/>
        <v>53</v>
      </c>
      <c r="E19" s="115">
        <f t="shared" si="1"/>
        <v>0.03773584905660377</v>
      </c>
      <c r="F19" s="112">
        <v>51</v>
      </c>
      <c r="G19" s="112">
        <v>0.0024</v>
      </c>
      <c r="H19" s="112">
        <v>0.012</v>
      </c>
      <c r="I19" s="112">
        <v>2</v>
      </c>
      <c r="J19" s="112">
        <v>0.02</v>
      </c>
      <c r="K19" s="112">
        <v>0.032</v>
      </c>
      <c r="L19" s="112">
        <v>0.032</v>
      </c>
      <c r="M19" s="112">
        <v>0.043</v>
      </c>
      <c r="N19" s="119">
        <v>1.62</v>
      </c>
      <c r="O19" s="119">
        <v>0.5</v>
      </c>
      <c r="P19" s="120">
        <v>0</v>
      </c>
      <c r="Q19" s="139" t="s">
        <v>267</v>
      </c>
      <c r="R19" s="139" t="s">
        <v>220</v>
      </c>
      <c r="S19" s="140" t="s">
        <v>4</v>
      </c>
      <c r="T19" s="139" t="s">
        <v>220</v>
      </c>
      <c r="U19" s="142" t="s">
        <v>284</v>
      </c>
      <c r="V19" s="143"/>
    </row>
    <row r="20" spans="1:21" s="113" customFormat="1" ht="12" customHeight="1">
      <c r="A20" s="118"/>
      <c r="B20" s="114" t="s">
        <v>241</v>
      </c>
      <c r="C20" s="116" t="s">
        <v>161</v>
      </c>
      <c r="D20" s="110">
        <f t="shared" si="0"/>
        <v>53</v>
      </c>
      <c r="E20" s="115">
        <f t="shared" si="1"/>
        <v>0.05660377358490566</v>
      </c>
      <c r="F20" s="112">
        <v>50</v>
      </c>
      <c r="G20" s="112">
        <v>8.400000000000001E-05</v>
      </c>
      <c r="H20" s="112">
        <v>0.00043</v>
      </c>
      <c r="I20" s="112">
        <v>3</v>
      </c>
      <c r="J20" s="112">
        <v>0.0022</v>
      </c>
      <c r="K20" s="112">
        <v>0.0028</v>
      </c>
      <c r="L20" s="112">
        <v>0.004</v>
      </c>
      <c r="M20" s="112">
        <v>0.007</v>
      </c>
      <c r="N20" s="112" t="s">
        <v>2</v>
      </c>
      <c r="O20" s="112" t="s">
        <v>2</v>
      </c>
      <c r="P20" s="112" t="s">
        <v>2</v>
      </c>
      <c r="Q20" s="139" t="s">
        <v>267</v>
      </c>
      <c r="R20" s="139" t="s">
        <v>285</v>
      </c>
      <c r="S20" s="139" t="s">
        <v>285</v>
      </c>
      <c r="T20" s="139" t="s">
        <v>220</v>
      </c>
      <c r="U20" s="142" t="s">
        <v>286</v>
      </c>
    </row>
    <row r="21" spans="1:21" s="113" customFormat="1" ht="12" customHeight="1">
      <c r="A21" s="126"/>
      <c r="B21" s="114" t="s">
        <v>242</v>
      </c>
      <c r="C21" s="116" t="s">
        <v>161</v>
      </c>
      <c r="D21" s="110">
        <f t="shared" si="0"/>
        <v>53</v>
      </c>
      <c r="E21" s="115">
        <f t="shared" si="1"/>
        <v>0.1320754716981132</v>
      </c>
      <c r="F21" s="112">
        <v>46</v>
      </c>
      <c r="G21" s="112">
        <v>0.00032</v>
      </c>
      <c r="H21" s="112">
        <v>0.0016</v>
      </c>
      <c r="I21" s="112">
        <v>7</v>
      </c>
      <c r="J21" s="112">
        <v>0.0023</v>
      </c>
      <c r="K21" s="112">
        <v>0.0086</v>
      </c>
      <c r="L21" s="112">
        <v>0.011</v>
      </c>
      <c r="M21" s="112">
        <v>0.025</v>
      </c>
      <c r="N21" s="112">
        <v>306</v>
      </c>
      <c r="O21" s="112">
        <v>8</v>
      </c>
      <c r="P21" s="120">
        <v>0</v>
      </c>
      <c r="Q21" s="139" t="s">
        <v>267</v>
      </c>
      <c r="R21" s="139" t="s">
        <v>220</v>
      </c>
      <c r="S21" s="140" t="s">
        <v>4</v>
      </c>
      <c r="T21" s="139" t="s">
        <v>220</v>
      </c>
      <c r="U21" s="142" t="s">
        <v>284</v>
      </c>
    </row>
    <row r="22" spans="1:21" s="113" customFormat="1" ht="12" customHeight="1">
      <c r="A22" s="125" t="s">
        <v>243</v>
      </c>
      <c r="B22" s="114" t="s">
        <v>244</v>
      </c>
      <c r="C22" s="116" t="s">
        <v>161</v>
      </c>
      <c r="D22" s="110">
        <f t="shared" si="0"/>
        <v>52</v>
      </c>
      <c r="E22" s="115">
        <f t="shared" si="1"/>
        <v>0.019230769230769232</v>
      </c>
      <c r="F22" s="112">
        <v>51</v>
      </c>
      <c r="G22" s="112">
        <v>0.0016899999999999999</v>
      </c>
      <c r="H22" s="112">
        <v>0.00183</v>
      </c>
      <c r="I22" s="112">
        <v>1</v>
      </c>
      <c r="J22" s="112">
        <v>0.00209</v>
      </c>
      <c r="K22" s="112">
        <v>0.0021</v>
      </c>
      <c r="L22" s="112">
        <v>0.0021</v>
      </c>
      <c r="M22" s="112">
        <v>0.00209</v>
      </c>
      <c r="N22" s="112">
        <v>4690</v>
      </c>
      <c r="O22" s="119">
        <v>29</v>
      </c>
      <c r="P22" s="120">
        <v>0</v>
      </c>
      <c r="Q22" s="139" t="s">
        <v>267</v>
      </c>
      <c r="R22" s="139" t="s">
        <v>220</v>
      </c>
      <c r="S22" s="140" t="s">
        <v>4</v>
      </c>
      <c r="T22" s="139" t="s">
        <v>220</v>
      </c>
      <c r="U22" s="142" t="s">
        <v>284</v>
      </c>
    </row>
    <row r="23" spans="1:21" s="113" customFormat="1" ht="12" customHeight="1">
      <c r="A23" s="118" t="s">
        <v>245</v>
      </c>
      <c r="B23" s="114" t="s">
        <v>246</v>
      </c>
      <c r="C23" s="116" t="s">
        <v>161</v>
      </c>
      <c r="D23" s="110">
        <f t="shared" si="0"/>
        <v>52</v>
      </c>
      <c r="E23" s="115">
        <f t="shared" si="1"/>
        <v>0.019230769230769232</v>
      </c>
      <c r="F23" s="112">
        <v>51</v>
      </c>
      <c r="G23" s="112">
        <v>0.0016899999999999999</v>
      </c>
      <c r="H23" s="112">
        <v>0.00183</v>
      </c>
      <c r="I23" s="112">
        <v>1</v>
      </c>
      <c r="J23" s="112">
        <v>0.00206</v>
      </c>
      <c r="K23" s="112">
        <v>0.0021</v>
      </c>
      <c r="L23" s="112">
        <v>0.0021</v>
      </c>
      <c r="M23" s="112">
        <v>0.00206</v>
      </c>
      <c r="N23" s="112">
        <v>147</v>
      </c>
      <c r="O23" s="119" t="s">
        <v>2</v>
      </c>
      <c r="P23" s="120" t="s">
        <v>2</v>
      </c>
      <c r="Q23" s="139" t="s">
        <v>267</v>
      </c>
      <c r="R23" s="139" t="s">
        <v>285</v>
      </c>
      <c r="S23" s="139" t="s">
        <v>285</v>
      </c>
      <c r="T23" s="139" t="s">
        <v>220</v>
      </c>
      <c r="U23" s="142" t="s">
        <v>288</v>
      </c>
    </row>
    <row r="24" spans="1:21" s="113" customFormat="1" ht="12" customHeight="1">
      <c r="A24" s="118" t="s">
        <v>247</v>
      </c>
      <c r="B24" s="114" t="s">
        <v>248</v>
      </c>
      <c r="C24" s="116" t="s">
        <v>161</v>
      </c>
      <c r="D24" s="110">
        <f t="shared" si="0"/>
        <v>52</v>
      </c>
      <c r="E24" s="115">
        <f t="shared" si="1"/>
        <v>0.15384615384615385</v>
      </c>
      <c r="F24" s="112">
        <v>44</v>
      </c>
      <c r="G24" s="112">
        <v>0.0016899999999999999</v>
      </c>
      <c r="H24" s="112">
        <v>0.00183</v>
      </c>
      <c r="I24" s="112">
        <v>8</v>
      </c>
      <c r="J24" s="112">
        <v>0.0019</v>
      </c>
      <c r="K24" s="112">
        <v>0.0028</v>
      </c>
      <c r="L24" s="112">
        <v>0.003</v>
      </c>
      <c r="M24" s="112">
        <v>0.0059900000000000005</v>
      </c>
      <c r="N24" s="119">
        <v>23500</v>
      </c>
      <c r="O24" s="119">
        <v>590</v>
      </c>
      <c r="P24" s="120">
        <v>0</v>
      </c>
      <c r="Q24" s="139" t="s">
        <v>267</v>
      </c>
      <c r="R24" s="139" t="s">
        <v>220</v>
      </c>
      <c r="S24" s="140" t="s">
        <v>4</v>
      </c>
      <c r="T24" s="139" t="s">
        <v>220</v>
      </c>
      <c r="U24" s="142" t="s">
        <v>284</v>
      </c>
    </row>
    <row r="25" spans="1:21" s="113" customFormat="1" ht="12" customHeight="1">
      <c r="A25" s="118"/>
      <c r="B25" s="114" t="s">
        <v>249</v>
      </c>
      <c r="C25" s="116" t="s">
        <v>161</v>
      </c>
      <c r="D25" s="110">
        <f t="shared" si="0"/>
        <v>52</v>
      </c>
      <c r="E25" s="115">
        <f t="shared" si="1"/>
        <v>0.15384615384615385</v>
      </c>
      <c r="F25" s="112">
        <v>44</v>
      </c>
      <c r="G25" s="112">
        <v>0.0016899999999999999</v>
      </c>
      <c r="H25" s="112">
        <v>0.00183</v>
      </c>
      <c r="I25" s="112">
        <v>8</v>
      </c>
      <c r="J25" s="112">
        <v>0.00225</v>
      </c>
      <c r="K25" s="112">
        <v>0.0042</v>
      </c>
      <c r="L25" s="112">
        <v>0.012</v>
      </c>
      <c r="M25" s="112">
        <v>0.0576</v>
      </c>
      <c r="N25" s="121">
        <v>0.622</v>
      </c>
      <c r="O25" s="119">
        <v>0.08</v>
      </c>
      <c r="P25" s="120">
        <v>0</v>
      </c>
      <c r="Q25" s="139" t="s">
        <v>267</v>
      </c>
      <c r="R25" s="139" t="s">
        <v>220</v>
      </c>
      <c r="S25" s="140" t="s">
        <v>4</v>
      </c>
      <c r="T25" s="139" t="s">
        <v>220</v>
      </c>
      <c r="U25" s="142" t="s">
        <v>284</v>
      </c>
    </row>
    <row r="26" spans="1:21" s="113" customFormat="1" ht="12" customHeight="1">
      <c r="A26" s="118"/>
      <c r="B26" s="114" t="s">
        <v>250</v>
      </c>
      <c r="C26" s="116" t="s">
        <v>161</v>
      </c>
      <c r="D26" s="110">
        <f t="shared" si="0"/>
        <v>52</v>
      </c>
      <c r="E26" s="115">
        <f t="shared" si="1"/>
        <v>0.34615384615384615</v>
      </c>
      <c r="F26" s="112">
        <v>34</v>
      </c>
      <c r="G26" s="112">
        <v>0.0016899999999999999</v>
      </c>
      <c r="H26" s="112">
        <v>0.00182</v>
      </c>
      <c r="I26" s="112">
        <v>18</v>
      </c>
      <c r="J26" s="112">
        <v>0.00185</v>
      </c>
      <c r="K26" s="112">
        <v>0.0042</v>
      </c>
      <c r="L26" s="112">
        <v>0.0094</v>
      </c>
      <c r="M26" s="112">
        <v>0.0585</v>
      </c>
      <c r="N26" s="112">
        <v>0.0622</v>
      </c>
      <c r="O26" s="119">
        <v>0.4</v>
      </c>
      <c r="P26" s="120">
        <v>0</v>
      </c>
      <c r="Q26" s="139" t="s">
        <v>267</v>
      </c>
      <c r="R26" s="139" t="s">
        <v>220</v>
      </c>
      <c r="S26" s="140" t="s">
        <v>4</v>
      </c>
      <c r="T26" s="139" t="s">
        <v>220</v>
      </c>
      <c r="U26" s="142" t="s">
        <v>284</v>
      </c>
    </row>
    <row r="27" spans="1:21" s="113" customFormat="1" ht="12" customHeight="1">
      <c r="A27" s="118"/>
      <c r="B27" s="114" t="s">
        <v>251</v>
      </c>
      <c r="C27" s="116" t="s">
        <v>161</v>
      </c>
      <c r="D27" s="110">
        <f t="shared" si="0"/>
        <v>52</v>
      </c>
      <c r="E27" s="115">
        <f t="shared" si="1"/>
        <v>0.40384615384615385</v>
      </c>
      <c r="F27" s="112">
        <v>31</v>
      </c>
      <c r="G27" s="112">
        <v>0.0017</v>
      </c>
      <c r="H27" s="112">
        <v>0.00183</v>
      </c>
      <c r="I27" s="112">
        <v>21</v>
      </c>
      <c r="J27" s="112">
        <v>0.0022</v>
      </c>
      <c r="K27" s="112">
        <v>0.0084</v>
      </c>
      <c r="L27" s="112">
        <v>0.019</v>
      </c>
      <c r="M27" s="112">
        <v>0.129</v>
      </c>
      <c r="N27" s="119">
        <v>0.622</v>
      </c>
      <c r="O27" s="119">
        <v>0.2</v>
      </c>
      <c r="P27" s="120">
        <v>0</v>
      </c>
      <c r="Q27" s="139" t="s">
        <v>267</v>
      </c>
      <c r="R27" s="139" t="s">
        <v>220</v>
      </c>
      <c r="S27" s="140" t="s">
        <v>4</v>
      </c>
      <c r="T27" s="139" t="s">
        <v>220</v>
      </c>
      <c r="U27" s="142" t="s">
        <v>284</v>
      </c>
    </row>
    <row r="28" spans="1:21" s="113" customFormat="1" ht="12" customHeight="1">
      <c r="A28" s="118"/>
      <c r="B28" s="114" t="s">
        <v>183</v>
      </c>
      <c r="C28" s="116" t="s">
        <v>161</v>
      </c>
      <c r="D28" s="110">
        <f t="shared" si="0"/>
        <v>52</v>
      </c>
      <c r="E28" s="115">
        <f t="shared" si="1"/>
        <v>0.15384615384615385</v>
      </c>
      <c r="F28" s="112">
        <v>44</v>
      </c>
      <c r="G28" s="112">
        <v>0.0016899999999999999</v>
      </c>
      <c r="H28" s="112">
        <v>0.00183</v>
      </c>
      <c r="I28" s="112">
        <v>8</v>
      </c>
      <c r="J28" s="112">
        <v>0.0022400000000000002</v>
      </c>
      <c r="K28" s="112">
        <v>0.0036</v>
      </c>
      <c r="L28" s="112">
        <v>0.0074</v>
      </c>
      <c r="M28" s="112">
        <v>0.0295</v>
      </c>
      <c r="N28" s="119">
        <v>2350</v>
      </c>
      <c r="O28" s="119" t="s">
        <v>2</v>
      </c>
      <c r="P28" s="120" t="s">
        <v>2</v>
      </c>
      <c r="Q28" s="139" t="s">
        <v>267</v>
      </c>
      <c r="R28" s="139" t="s">
        <v>285</v>
      </c>
      <c r="S28" s="139" t="s">
        <v>285</v>
      </c>
      <c r="T28" s="139" t="s">
        <v>267</v>
      </c>
      <c r="U28" s="142" t="s">
        <v>287</v>
      </c>
    </row>
    <row r="29" spans="1:21" s="113" customFormat="1" ht="12" customHeight="1">
      <c r="A29" s="118"/>
      <c r="B29" s="114" t="s">
        <v>252</v>
      </c>
      <c r="C29" s="116" t="s">
        <v>161</v>
      </c>
      <c r="D29" s="110">
        <f t="shared" si="0"/>
        <v>52</v>
      </c>
      <c r="E29" s="115">
        <f t="shared" si="1"/>
        <v>0.11538461538461539</v>
      </c>
      <c r="F29" s="112">
        <v>46</v>
      </c>
      <c r="G29" s="112">
        <v>0.0016899999999999999</v>
      </c>
      <c r="H29" s="112">
        <v>0.00182</v>
      </c>
      <c r="I29" s="112">
        <v>6</v>
      </c>
      <c r="J29" s="112">
        <v>0.00229</v>
      </c>
      <c r="K29" s="112">
        <v>0.0033</v>
      </c>
      <c r="L29" s="112">
        <v>0.0038</v>
      </c>
      <c r="M29" s="112">
        <v>0.00658</v>
      </c>
      <c r="N29" s="119">
        <v>6.21</v>
      </c>
      <c r="O29" s="119">
        <v>2</v>
      </c>
      <c r="P29" s="120">
        <v>0</v>
      </c>
      <c r="Q29" s="139" t="s">
        <v>267</v>
      </c>
      <c r="R29" s="139" t="s">
        <v>220</v>
      </c>
      <c r="S29" s="140" t="s">
        <v>4</v>
      </c>
      <c r="T29" s="139" t="s">
        <v>220</v>
      </c>
      <c r="U29" s="142" t="s">
        <v>284</v>
      </c>
    </row>
    <row r="30" spans="1:21" s="113" customFormat="1" ht="12" customHeight="1">
      <c r="A30" s="118"/>
      <c r="B30" s="114" t="s">
        <v>253</v>
      </c>
      <c r="C30" s="116" t="s">
        <v>161</v>
      </c>
      <c r="D30" s="110">
        <f t="shared" si="0"/>
        <v>52</v>
      </c>
      <c r="E30" s="115">
        <f t="shared" si="1"/>
        <v>0.3269230769230769</v>
      </c>
      <c r="F30" s="112">
        <v>35</v>
      </c>
      <c r="G30" s="112">
        <v>0.0016899999999999999</v>
      </c>
      <c r="H30" s="112">
        <v>0.00182</v>
      </c>
      <c r="I30" s="112">
        <v>17</v>
      </c>
      <c r="J30" s="112">
        <v>0.00231</v>
      </c>
      <c r="K30" s="112">
        <v>0.0061</v>
      </c>
      <c r="L30" s="112">
        <v>0.016</v>
      </c>
      <c r="M30" s="112">
        <v>0.09040000000000001</v>
      </c>
      <c r="N30" s="119">
        <v>62.1</v>
      </c>
      <c r="O30" s="119">
        <v>8</v>
      </c>
      <c r="P30" s="120">
        <v>0</v>
      </c>
      <c r="Q30" s="139" t="s">
        <v>267</v>
      </c>
      <c r="R30" s="139" t="s">
        <v>220</v>
      </c>
      <c r="S30" s="140" t="s">
        <v>4</v>
      </c>
      <c r="T30" s="139" t="s">
        <v>220</v>
      </c>
      <c r="U30" s="142" t="s">
        <v>284</v>
      </c>
    </row>
    <row r="31" spans="1:21" s="113" customFormat="1" ht="12" customHeight="1">
      <c r="A31" s="118"/>
      <c r="B31" s="114" t="s">
        <v>254</v>
      </c>
      <c r="C31" s="116" t="s">
        <v>161</v>
      </c>
      <c r="D31" s="110">
        <f t="shared" si="0"/>
        <v>52</v>
      </c>
      <c r="E31" s="115">
        <f t="shared" si="1"/>
        <v>0.07692307692307693</v>
      </c>
      <c r="F31" s="112">
        <v>48</v>
      </c>
      <c r="G31" s="112">
        <v>0.0016899999999999999</v>
      </c>
      <c r="H31" s="112">
        <v>0.00182</v>
      </c>
      <c r="I31" s="112">
        <v>4</v>
      </c>
      <c r="J31" s="112">
        <v>0.0020800000000000003</v>
      </c>
      <c r="K31" s="112">
        <v>0.0082</v>
      </c>
      <c r="L31" s="112">
        <v>0.019</v>
      </c>
      <c r="M31" s="112">
        <v>0.0587</v>
      </c>
      <c r="N31" s="119">
        <v>0.0622</v>
      </c>
      <c r="O31" s="119">
        <v>0.08</v>
      </c>
      <c r="P31" s="120">
        <v>0</v>
      </c>
      <c r="Q31" s="139" t="s">
        <v>267</v>
      </c>
      <c r="R31" s="139" t="s">
        <v>220</v>
      </c>
      <c r="S31" s="140" t="s">
        <v>4</v>
      </c>
      <c r="T31" s="139" t="s">
        <v>220</v>
      </c>
      <c r="U31" s="142" t="s">
        <v>284</v>
      </c>
    </row>
    <row r="32" spans="1:21" s="113" customFormat="1" ht="12" customHeight="1">
      <c r="A32" s="118"/>
      <c r="B32" s="114" t="s">
        <v>255</v>
      </c>
      <c r="C32" s="116" t="s">
        <v>161</v>
      </c>
      <c r="D32" s="110">
        <f t="shared" si="0"/>
        <v>52</v>
      </c>
      <c r="E32" s="115">
        <f t="shared" si="1"/>
        <v>0.09615384615384616</v>
      </c>
      <c r="F32" s="112">
        <v>47</v>
      </c>
      <c r="G32" s="112">
        <v>0.0016899999999999999</v>
      </c>
      <c r="H32" s="112">
        <v>0.00183</v>
      </c>
      <c r="I32" s="112">
        <v>5</v>
      </c>
      <c r="J32" s="112">
        <v>0.00195</v>
      </c>
      <c r="K32" s="112">
        <v>0.0042</v>
      </c>
      <c r="L32" s="112">
        <v>0.0092</v>
      </c>
      <c r="M32" s="112">
        <v>0.031100000000000003</v>
      </c>
      <c r="N32" s="119">
        <v>0.622</v>
      </c>
      <c r="O32" s="119">
        <v>0.7</v>
      </c>
      <c r="P32" s="120">
        <v>0</v>
      </c>
      <c r="Q32" s="139" t="s">
        <v>267</v>
      </c>
      <c r="R32" s="139" t="s">
        <v>220</v>
      </c>
      <c r="S32" s="140" t="s">
        <v>4</v>
      </c>
      <c r="T32" s="139" t="s">
        <v>220</v>
      </c>
      <c r="U32" s="142" t="s">
        <v>284</v>
      </c>
    </row>
    <row r="33" spans="1:21" s="113" customFormat="1" ht="12" customHeight="1">
      <c r="A33" s="118"/>
      <c r="B33" s="127" t="s">
        <v>256</v>
      </c>
      <c r="C33" s="116" t="s">
        <v>161</v>
      </c>
      <c r="D33" s="110">
        <f t="shared" si="0"/>
        <v>52</v>
      </c>
      <c r="E33" s="115">
        <f t="shared" si="1"/>
        <v>0.3269230769230769</v>
      </c>
      <c r="F33" s="112">
        <v>35</v>
      </c>
      <c r="G33" s="112">
        <v>0.0017</v>
      </c>
      <c r="H33" s="112">
        <v>0.00183</v>
      </c>
      <c r="I33" s="112">
        <v>17</v>
      </c>
      <c r="J33" s="112">
        <v>0.0022</v>
      </c>
      <c r="K33" s="112">
        <v>0.004</v>
      </c>
      <c r="L33" s="112">
        <v>0.009</v>
      </c>
      <c r="M33" s="112">
        <v>0.0343</v>
      </c>
      <c r="N33" s="119">
        <v>24.5</v>
      </c>
      <c r="O33" s="119" t="s">
        <v>2</v>
      </c>
      <c r="P33" s="120" t="s">
        <v>2</v>
      </c>
      <c r="Q33" s="139" t="s">
        <v>267</v>
      </c>
      <c r="R33" s="139" t="s">
        <v>285</v>
      </c>
      <c r="S33" s="139" t="s">
        <v>285</v>
      </c>
      <c r="T33" s="139" t="s">
        <v>220</v>
      </c>
      <c r="U33" s="142" t="s">
        <v>288</v>
      </c>
    </row>
    <row r="34" spans="1:21" s="113" customFormat="1" ht="12" customHeight="1">
      <c r="A34" s="126"/>
      <c r="B34" s="114" t="s">
        <v>257</v>
      </c>
      <c r="C34" s="116" t="s">
        <v>161</v>
      </c>
      <c r="D34" s="110">
        <f t="shared" si="0"/>
        <v>52</v>
      </c>
      <c r="E34" s="115">
        <f t="shared" si="1"/>
        <v>0.4230769230769231</v>
      </c>
      <c r="F34" s="112">
        <v>30</v>
      </c>
      <c r="G34" s="112">
        <v>0.0017</v>
      </c>
      <c r="H34" s="112">
        <v>0.00182</v>
      </c>
      <c r="I34" s="112">
        <v>22</v>
      </c>
      <c r="J34" s="112">
        <v>0.00209</v>
      </c>
      <c r="K34" s="112">
        <v>0.0074</v>
      </c>
      <c r="L34" s="112">
        <v>0.018</v>
      </c>
      <c r="M34" s="112">
        <v>0.12</v>
      </c>
      <c r="N34" s="120">
        <v>2350</v>
      </c>
      <c r="O34" s="119">
        <v>210</v>
      </c>
      <c r="P34" s="120">
        <v>0</v>
      </c>
      <c r="Q34" s="139" t="s">
        <v>267</v>
      </c>
      <c r="R34" s="139" t="s">
        <v>220</v>
      </c>
      <c r="S34" s="140" t="s">
        <v>4</v>
      </c>
      <c r="T34" s="139" t="s">
        <v>220</v>
      </c>
      <c r="U34" s="142" t="s">
        <v>284</v>
      </c>
    </row>
    <row r="35" spans="1:21" s="113" customFormat="1" ht="12" customHeight="1">
      <c r="A35" s="150" t="s">
        <v>304</v>
      </c>
      <c r="B35" s="114" t="s">
        <v>258</v>
      </c>
      <c r="C35" s="116" t="s">
        <v>161</v>
      </c>
      <c r="D35" s="110">
        <f t="shared" si="0"/>
        <v>51</v>
      </c>
      <c r="E35" s="115">
        <f t="shared" si="1"/>
        <v>0.09803921568627451</v>
      </c>
      <c r="F35" s="112">
        <v>46</v>
      </c>
      <c r="G35" s="112">
        <v>0.0677</v>
      </c>
      <c r="H35" s="112">
        <v>0.11</v>
      </c>
      <c r="I35" s="112">
        <v>5</v>
      </c>
      <c r="J35" s="112">
        <v>0.0747</v>
      </c>
      <c r="K35" s="112">
        <v>0.11</v>
      </c>
      <c r="L35" s="112">
        <v>0.34</v>
      </c>
      <c r="M35" s="112">
        <v>1.04</v>
      </c>
      <c r="N35" s="119">
        <v>34.7</v>
      </c>
      <c r="O35" s="119">
        <v>180</v>
      </c>
      <c r="P35" s="120">
        <v>0</v>
      </c>
      <c r="Q35" s="139" t="s">
        <v>267</v>
      </c>
      <c r="R35" s="139" t="s">
        <v>220</v>
      </c>
      <c r="S35" s="140" t="s">
        <v>4</v>
      </c>
      <c r="T35" s="139" t="s">
        <v>220</v>
      </c>
      <c r="U35" s="142" t="s">
        <v>284</v>
      </c>
    </row>
    <row r="36" spans="1:21" s="113" customFormat="1" ht="12" customHeight="1">
      <c r="A36" s="125" t="s">
        <v>305</v>
      </c>
      <c r="B36" s="117" t="s">
        <v>259</v>
      </c>
      <c r="C36" s="116" t="s">
        <v>161</v>
      </c>
      <c r="D36" s="110">
        <f t="shared" si="0"/>
        <v>53</v>
      </c>
      <c r="E36" s="115">
        <f t="shared" si="1"/>
        <v>0.32075471698113206</v>
      </c>
      <c r="F36" s="112">
        <v>36</v>
      </c>
      <c r="G36" s="112">
        <v>0.00014000000000000001</v>
      </c>
      <c r="H36" s="112">
        <v>0.00073</v>
      </c>
      <c r="I36" s="112">
        <v>17</v>
      </c>
      <c r="J36" s="112">
        <v>0.00069</v>
      </c>
      <c r="K36" s="112">
        <v>0.00077</v>
      </c>
      <c r="L36" s="112">
        <v>0.00089</v>
      </c>
      <c r="M36" s="112">
        <v>0.0017</v>
      </c>
      <c r="N36" s="120">
        <v>144</v>
      </c>
      <c r="O36" s="119" t="s">
        <v>2</v>
      </c>
      <c r="P36" s="120" t="s">
        <v>2</v>
      </c>
      <c r="Q36" s="139" t="s">
        <v>267</v>
      </c>
      <c r="R36" s="139" t="s">
        <v>285</v>
      </c>
      <c r="S36" s="139" t="s">
        <v>285</v>
      </c>
      <c r="T36" s="139" t="s">
        <v>267</v>
      </c>
      <c r="U36" s="142" t="s">
        <v>290</v>
      </c>
    </row>
    <row r="37" spans="1:21" s="113" customFormat="1" ht="12" customHeight="1">
      <c r="A37" s="118"/>
      <c r="B37" s="117" t="s">
        <v>260</v>
      </c>
      <c r="C37" s="116" t="s">
        <v>161</v>
      </c>
      <c r="D37" s="110">
        <f t="shared" si="0"/>
        <v>53</v>
      </c>
      <c r="E37" s="115">
        <f t="shared" si="1"/>
        <v>0.4716981132075472</v>
      </c>
      <c r="F37" s="112">
        <v>28</v>
      </c>
      <c r="G37" s="112">
        <v>0.0007099999999999999</v>
      </c>
      <c r="H37" s="112">
        <v>0.0077</v>
      </c>
      <c r="I37" s="112">
        <v>25</v>
      </c>
      <c r="J37" s="112">
        <v>0.0014</v>
      </c>
      <c r="K37" s="112">
        <v>0.011</v>
      </c>
      <c r="L37" s="112">
        <v>0.011</v>
      </c>
      <c r="M37" s="112">
        <v>0.028</v>
      </c>
      <c r="N37" s="119">
        <v>11</v>
      </c>
      <c r="O37" s="119">
        <v>0.001</v>
      </c>
      <c r="P37" s="120">
        <v>25</v>
      </c>
      <c r="Q37" s="139" t="s">
        <v>267</v>
      </c>
      <c r="R37" s="139" t="s">
        <v>267</v>
      </c>
      <c r="S37" s="140">
        <f>M37/O37</f>
        <v>28</v>
      </c>
      <c r="T37" s="139" t="s">
        <v>267</v>
      </c>
      <c r="U37" s="142" t="s">
        <v>278</v>
      </c>
    </row>
    <row r="38" spans="1:21" s="113" customFormat="1" ht="12" customHeight="1">
      <c r="A38" s="126"/>
      <c r="B38" s="117" t="s">
        <v>261</v>
      </c>
      <c r="C38" s="116" t="s">
        <v>161</v>
      </c>
      <c r="D38" s="110">
        <f t="shared" si="0"/>
        <v>53</v>
      </c>
      <c r="E38" s="115">
        <f t="shared" si="1"/>
        <v>0.07547169811320754</v>
      </c>
      <c r="F38" s="112">
        <v>49</v>
      </c>
      <c r="G38" s="112">
        <v>5.9E-05</v>
      </c>
      <c r="H38" s="112">
        <v>0.00015</v>
      </c>
      <c r="I38" s="112">
        <v>4</v>
      </c>
      <c r="J38" s="112">
        <v>6.2E-05</v>
      </c>
      <c r="K38" s="112">
        <v>7E-05</v>
      </c>
      <c r="L38" s="112">
        <v>0.0001</v>
      </c>
      <c r="M38" s="112">
        <v>0.0002</v>
      </c>
      <c r="N38" s="119">
        <v>3.79</v>
      </c>
      <c r="O38" s="119">
        <v>0.7</v>
      </c>
      <c r="P38" s="120">
        <v>0</v>
      </c>
      <c r="Q38" s="139" t="s">
        <v>267</v>
      </c>
      <c r="R38" s="139" t="s">
        <v>220</v>
      </c>
      <c r="S38" s="140" t="s">
        <v>4</v>
      </c>
      <c r="T38" s="139" t="s">
        <v>220</v>
      </c>
      <c r="U38" s="142" t="s">
        <v>284</v>
      </c>
    </row>
    <row r="39" spans="1:16" s="113" customFormat="1" ht="12" customHeight="1">
      <c r="A39" s="128" t="s">
        <v>266</v>
      </c>
      <c r="C39" s="129"/>
      <c r="D39" s="130"/>
      <c r="E39" s="129"/>
      <c r="F39" s="130"/>
      <c r="G39" s="130"/>
      <c r="H39" s="130"/>
      <c r="I39" s="130"/>
      <c r="J39" s="130"/>
      <c r="K39" s="130"/>
      <c r="L39" s="130"/>
      <c r="M39" s="130"/>
      <c r="N39" s="130"/>
      <c r="O39" s="130"/>
      <c r="P39" s="130"/>
    </row>
    <row r="40" spans="1:16" s="113" customFormat="1" ht="12" customHeight="1">
      <c r="A40" s="113" t="s">
        <v>262</v>
      </c>
      <c r="C40" s="129"/>
      <c r="D40" s="130"/>
      <c r="E40" s="129"/>
      <c r="F40" s="130"/>
      <c r="G40" s="130"/>
      <c r="H40" s="130"/>
      <c r="I40" s="130"/>
      <c r="J40" s="130"/>
      <c r="K40" s="130"/>
      <c r="L40" s="130"/>
      <c r="M40" s="130"/>
      <c r="N40" s="130"/>
      <c r="O40" s="130"/>
      <c r="P40" s="130"/>
    </row>
    <row r="41" spans="1:16" s="113" customFormat="1" ht="12" customHeight="1">
      <c r="A41" s="113" t="s">
        <v>306</v>
      </c>
      <c r="D41" s="130"/>
      <c r="E41" s="129"/>
      <c r="F41" s="130"/>
      <c r="G41" s="130"/>
      <c r="H41" s="130"/>
      <c r="I41" s="130"/>
      <c r="J41" s="130"/>
      <c r="K41" s="130"/>
      <c r="L41" s="130"/>
      <c r="M41" s="130"/>
      <c r="N41" s="130"/>
      <c r="O41" s="130"/>
      <c r="P41" s="130"/>
    </row>
    <row r="42" s="113" customFormat="1" ht="12" customHeight="1">
      <c r="A42" s="131" t="s">
        <v>263</v>
      </c>
    </row>
    <row r="43" spans="1:16" s="113" customFormat="1" ht="12" customHeight="1">
      <c r="A43" s="131" t="s">
        <v>264</v>
      </c>
      <c r="C43" s="129"/>
      <c r="D43" s="130"/>
      <c r="E43" s="129"/>
      <c r="F43" s="130"/>
      <c r="G43" s="130"/>
      <c r="H43" s="130"/>
      <c r="I43" s="130"/>
      <c r="J43" s="130"/>
      <c r="K43" s="130"/>
      <c r="L43" s="130"/>
      <c r="M43" s="130"/>
      <c r="N43" s="130"/>
      <c r="O43" s="130"/>
      <c r="P43" s="130"/>
    </row>
    <row r="44" s="113" customFormat="1" ht="12" customHeight="1">
      <c r="A44" s="132" t="s">
        <v>265</v>
      </c>
    </row>
    <row r="45" s="113" customFormat="1" ht="12" customHeight="1">
      <c r="A45" s="141" t="s">
        <v>289</v>
      </c>
    </row>
    <row r="46" s="113" customFormat="1" ht="12" customHeight="1">
      <c r="A46" s="141" t="s">
        <v>308</v>
      </c>
    </row>
    <row r="47" spans="1:5" s="113" customFormat="1" ht="12" customHeight="1">
      <c r="A47" s="141" t="s">
        <v>277</v>
      </c>
      <c r="E47"/>
    </row>
    <row r="48" s="113" customFormat="1" ht="12" customHeight="1">
      <c r="A48" s="141" t="s">
        <v>291</v>
      </c>
    </row>
    <row r="49" s="113" customFormat="1" ht="12" customHeight="1">
      <c r="A49" s="141" t="s">
        <v>309</v>
      </c>
    </row>
    <row r="50" s="113" customFormat="1" ht="12" customHeight="1">
      <c r="A50" s="141" t="s">
        <v>310</v>
      </c>
    </row>
    <row r="51" s="113" customFormat="1" ht="12" customHeight="1">
      <c r="A51" s="141" t="s">
        <v>296</v>
      </c>
    </row>
    <row r="52" s="113" customFormat="1" ht="12" customHeight="1">
      <c r="A52" s="141" t="s">
        <v>283</v>
      </c>
    </row>
    <row r="53" spans="1:16" s="113" customFormat="1" ht="12" customHeight="1">
      <c r="A53" s="141" t="s">
        <v>292</v>
      </c>
      <c r="D53" s="130"/>
      <c r="E53" s="129"/>
      <c r="F53" s="130"/>
      <c r="G53" s="130"/>
      <c r="H53" s="130"/>
      <c r="I53" s="130"/>
      <c r="J53" s="130"/>
      <c r="K53" s="130"/>
      <c r="L53" s="130"/>
      <c r="M53" s="130"/>
      <c r="N53" s="130"/>
      <c r="O53" s="130"/>
      <c r="P53" s="130"/>
    </row>
    <row r="54" spans="1:16" s="113" customFormat="1" ht="12" customHeight="1">
      <c r="A54" s="141" t="s">
        <v>295</v>
      </c>
      <c r="D54" s="130"/>
      <c r="E54" s="129"/>
      <c r="F54" s="130"/>
      <c r="G54" s="130"/>
      <c r="H54" s="130"/>
      <c r="I54" s="130"/>
      <c r="J54" s="130"/>
      <c r="K54" s="130"/>
      <c r="L54" s="130"/>
      <c r="M54" s="130"/>
      <c r="N54" s="130"/>
      <c r="O54" s="130"/>
      <c r="P54" s="130"/>
    </row>
    <row r="55" spans="1:16" s="113" customFormat="1" ht="12" customHeight="1">
      <c r="A55" s="141" t="s">
        <v>293</v>
      </c>
      <c r="B55" s="133"/>
      <c r="C55" s="129"/>
      <c r="D55" s="130"/>
      <c r="E55" s="129"/>
      <c r="F55" s="130"/>
      <c r="G55" s="130"/>
      <c r="H55" s="130"/>
      <c r="I55" s="130"/>
      <c r="J55" s="130"/>
      <c r="K55" s="130"/>
      <c r="L55" s="130"/>
      <c r="M55" s="130"/>
      <c r="N55" s="130"/>
      <c r="O55" s="130"/>
      <c r="P55" s="130"/>
    </row>
    <row r="56" spans="1:16" s="113" customFormat="1" ht="12" customHeight="1">
      <c r="A56" s="141" t="s">
        <v>294</v>
      </c>
      <c r="B56" s="133"/>
      <c r="C56" s="129"/>
      <c r="D56" s="130"/>
      <c r="E56" s="129"/>
      <c r="F56" s="130"/>
      <c r="G56" s="130"/>
      <c r="H56" s="130"/>
      <c r="I56" s="130"/>
      <c r="J56" s="130"/>
      <c r="K56" s="130"/>
      <c r="L56" s="130"/>
      <c r="M56" s="130"/>
      <c r="N56" s="130"/>
      <c r="O56" s="130"/>
      <c r="P56" s="130"/>
    </row>
    <row r="57" spans="2:3" s="113" customFormat="1" ht="9.75">
      <c r="B57" s="133"/>
      <c r="C57" s="129"/>
    </row>
    <row r="58" s="113" customFormat="1" ht="9.75">
      <c r="B58" s="133"/>
    </row>
    <row r="59" s="113" customFormat="1" ht="9.75"/>
    <row r="60" s="113" customFormat="1" ht="9.75">
      <c r="A60" s="134"/>
    </row>
    <row r="61" s="113" customFormat="1" ht="9.75">
      <c r="A61" s="134"/>
    </row>
    <row r="62" spans="3:16" s="113" customFormat="1" ht="9.75">
      <c r="C62" s="129"/>
      <c r="D62" s="130"/>
      <c r="E62" s="129"/>
      <c r="F62" s="130"/>
      <c r="G62" s="130"/>
      <c r="H62" s="130"/>
      <c r="I62" s="130"/>
      <c r="J62" s="130"/>
      <c r="K62" s="130"/>
      <c r="L62" s="130"/>
      <c r="M62" s="130"/>
      <c r="N62" s="130"/>
      <c r="O62" s="130"/>
      <c r="P62" s="130"/>
    </row>
    <row r="63" spans="3:16" s="113" customFormat="1" ht="9.75">
      <c r="C63" s="129"/>
      <c r="D63" s="130"/>
      <c r="E63" s="129"/>
      <c r="F63" s="130"/>
      <c r="G63" s="130"/>
      <c r="H63" s="130"/>
      <c r="I63" s="130"/>
      <c r="J63" s="130"/>
      <c r="K63" s="130"/>
      <c r="L63" s="130"/>
      <c r="M63" s="130"/>
      <c r="N63" s="130"/>
      <c r="O63" s="130"/>
      <c r="P63" s="130"/>
    </row>
    <row r="64" spans="3:16" s="113" customFormat="1" ht="9.75">
      <c r="C64" s="129"/>
      <c r="D64" s="130"/>
      <c r="E64" s="129"/>
      <c r="F64" s="130"/>
      <c r="G64" s="130"/>
      <c r="H64" s="130"/>
      <c r="I64" s="130"/>
      <c r="J64" s="130"/>
      <c r="K64" s="130"/>
      <c r="L64" s="130"/>
      <c r="M64" s="130"/>
      <c r="N64" s="130"/>
      <c r="O64" s="130"/>
      <c r="P64" s="130"/>
    </row>
    <row r="65" spans="3:16" s="113" customFormat="1" ht="9.75">
      <c r="C65" s="129"/>
      <c r="D65" s="130"/>
      <c r="E65" s="129"/>
      <c r="F65" s="130"/>
      <c r="G65" s="130"/>
      <c r="H65" s="130"/>
      <c r="I65" s="130"/>
      <c r="J65" s="130"/>
      <c r="K65" s="130"/>
      <c r="L65" s="130"/>
      <c r="M65" s="130"/>
      <c r="N65" s="130"/>
      <c r="O65" s="130"/>
      <c r="P65" s="130"/>
    </row>
    <row r="66" spans="1:16" s="113" customFormat="1" ht="9.75">
      <c r="A66" s="134"/>
      <c r="C66" s="129"/>
      <c r="D66" s="130"/>
      <c r="E66" s="129"/>
      <c r="F66" s="130"/>
      <c r="G66" s="130"/>
      <c r="H66" s="130"/>
      <c r="I66" s="130"/>
      <c r="J66" s="130"/>
      <c r="K66" s="130"/>
      <c r="L66" s="130"/>
      <c r="M66" s="130"/>
      <c r="N66" s="130"/>
      <c r="O66" s="130"/>
      <c r="P66" s="130"/>
    </row>
    <row r="67" s="113" customFormat="1" ht="9.75"/>
    <row r="68" s="113" customFormat="1" ht="9.75"/>
    <row r="69" s="113" customFormat="1" ht="9.75"/>
    <row r="70" s="113" customFormat="1" ht="9.75"/>
    <row r="71" s="113" customFormat="1" ht="9.75"/>
    <row r="72" s="113" customFormat="1" ht="9.75"/>
    <row r="73" s="113" customFormat="1" ht="9.75"/>
    <row r="74" s="113" customFormat="1" ht="9.75"/>
    <row r="75" spans="1:16" s="113" customFormat="1" ht="9.75">
      <c r="A75" s="134"/>
      <c r="C75" s="129"/>
      <c r="D75" s="130"/>
      <c r="E75" s="129"/>
      <c r="F75" s="130"/>
      <c r="G75" s="130"/>
      <c r="H75" s="130"/>
      <c r="I75" s="130"/>
      <c r="J75" s="130"/>
      <c r="K75" s="130"/>
      <c r="L75" s="130"/>
      <c r="M75" s="130"/>
      <c r="N75" s="130"/>
      <c r="O75" s="130"/>
      <c r="P75" s="130"/>
    </row>
    <row r="76" spans="1:16" s="113" customFormat="1" ht="9.75">
      <c r="A76" s="134"/>
      <c r="C76" s="129"/>
      <c r="D76" s="130"/>
      <c r="E76" s="129"/>
      <c r="F76" s="130"/>
      <c r="G76" s="130"/>
      <c r="H76" s="130"/>
      <c r="I76" s="130"/>
      <c r="J76" s="130"/>
      <c r="K76" s="130"/>
      <c r="L76" s="130"/>
      <c r="M76" s="130"/>
      <c r="N76" s="130"/>
      <c r="O76" s="130"/>
      <c r="P76" s="130"/>
    </row>
    <row r="77" spans="1:16" s="113" customFormat="1" ht="9.75">
      <c r="A77" s="134"/>
      <c r="C77" s="129"/>
      <c r="D77" s="130"/>
      <c r="E77" s="129"/>
      <c r="F77" s="130"/>
      <c r="G77" s="130"/>
      <c r="H77" s="130"/>
      <c r="I77" s="130"/>
      <c r="J77" s="130"/>
      <c r="K77" s="130"/>
      <c r="L77" s="130"/>
      <c r="M77" s="130"/>
      <c r="N77" s="130"/>
      <c r="O77" s="130"/>
      <c r="P77" s="130"/>
    </row>
    <row r="78" spans="1:16" s="113" customFormat="1" ht="9.75">
      <c r="A78" s="134"/>
      <c r="C78" s="129"/>
      <c r="D78" s="130"/>
      <c r="E78" s="129"/>
      <c r="F78" s="130"/>
      <c r="G78" s="130"/>
      <c r="H78" s="130"/>
      <c r="I78" s="130"/>
      <c r="J78" s="130"/>
      <c r="K78" s="130"/>
      <c r="L78" s="130"/>
      <c r="M78" s="130"/>
      <c r="N78" s="130"/>
      <c r="O78" s="130"/>
      <c r="P78" s="130"/>
    </row>
    <row r="79" spans="1:16" s="113" customFormat="1" ht="9.75">
      <c r="A79" s="134"/>
      <c r="C79" s="129"/>
      <c r="D79" s="130"/>
      <c r="E79" s="129"/>
      <c r="F79" s="130"/>
      <c r="G79" s="130"/>
      <c r="H79" s="130"/>
      <c r="I79" s="130"/>
      <c r="J79" s="130"/>
      <c r="K79" s="130"/>
      <c r="L79" s="130"/>
      <c r="M79" s="130"/>
      <c r="N79" s="130"/>
      <c r="O79" s="130"/>
      <c r="P79" s="130"/>
    </row>
    <row r="80" spans="1:16" s="113" customFormat="1" ht="9.75">
      <c r="A80" s="134"/>
      <c r="C80" s="129"/>
      <c r="D80" s="130"/>
      <c r="E80" s="129"/>
      <c r="F80" s="130"/>
      <c r="G80" s="130"/>
      <c r="H80" s="130"/>
      <c r="I80" s="130"/>
      <c r="J80" s="130"/>
      <c r="K80" s="130"/>
      <c r="L80" s="130"/>
      <c r="M80" s="130"/>
      <c r="N80" s="130"/>
      <c r="O80" s="130"/>
      <c r="P80" s="130"/>
    </row>
    <row r="81" spans="1:16" s="113" customFormat="1" ht="9.75">
      <c r="A81" s="134"/>
      <c r="C81" s="129"/>
      <c r="D81" s="130"/>
      <c r="E81" s="129"/>
      <c r="F81" s="130"/>
      <c r="G81" s="130"/>
      <c r="H81" s="130"/>
      <c r="I81" s="130"/>
      <c r="J81" s="130"/>
      <c r="K81" s="130"/>
      <c r="L81" s="130"/>
      <c r="M81" s="130"/>
      <c r="N81" s="130"/>
      <c r="O81" s="130"/>
      <c r="P81" s="130"/>
    </row>
    <row r="82" spans="1:16" s="113" customFormat="1" ht="9.75">
      <c r="A82" s="134"/>
      <c r="C82" s="129"/>
      <c r="D82" s="130"/>
      <c r="E82" s="129"/>
      <c r="F82" s="130"/>
      <c r="G82" s="130"/>
      <c r="H82" s="130"/>
      <c r="I82" s="130"/>
      <c r="J82" s="130"/>
      <c r="K82" s="130"/>
      <c r="L82" s="130"/>
      <c r="M82" s="130"/>
      <c r="N82" s="130"/>
      <c r="O82" s="130"/>
      <c r="P82" s="130"/>
    </row>
    <row r="83" s="113" customFormat="1" ht="9.75"/>
    <row r="84" spans="1:16" s="113" customFormat="1" ht="9.75">
      <c r="A84" s="134"/>
      <c r="C84" s="129"/>
      <c r="D84" s="130"/>
      <c r="E84" s="129"/>
      <c r="F84" s="130"/>
      <c r="G84" s="130"/>
      <c r="H84" s="130"/>
      <c r="I84" s="130"/>
      <c r="J84" s="130"/>
      <c r="K84" s="130"/>
      <c r="L84" s="130"/>
      <c r="M84" s="130"/>
      <c r="N84" s="130"/>
      <c r="O84" s="130"/>
      <c r="P84" s="130"/>
    </row>
    <row r="85" spans="1:16" s="113" customFormat="1" ht="9.75">
      <c r="A85" s="134"/>
      <c r="C85" s="129"/>
      <c r="D85" s="130"/>
      <c r="E85" s="129"/>
      <c r="F85" s="130"/>
      <c r="G85" s="130"/>
      <c r="H85" s="130"/>
      <c r="I85" s="130"/>
      <c r="J85" s="130"/>
      <c r="K85" s="130"/>
      <c r="L85" s="130"/>
      <c r="M85" s="130"/>
      <c r="N85" s="130"/>
      <c r="O85" s="130"/>
      <c r="P85" s="130"/>
    </row>
    <row r="86" spans="1:16" s="113" customFormat="1" ht="9.75">
      <c r="A86" s="134"/>
      <c r="C86" s="129"/>
      <c r="D86" s="130"/>
      <c r="E86" s="129"/>
      <c r="F86" s="130"/>
      <c r="G86" s="130"/>
      <c r="H86" s="130"/>
      <c r="I86" s="130"/>
      <c r="J86" s="130"/>
      <c r="K86" s="130"/>
      <c r="L86" s="130"/>
      <c r="M86" s="130"/>
      <c r="N86" s="130"/>
      <c r="O86" s="130"/>
      <c r="P86" s="130"/>
    </row>
    <row r="87" spans="1:16" s="113" customFormat="1" ht="9.75">
      <c r="A87" s="134"/>
      <c r="C87" s="129"/>
      <c r="D87" s="130"/>
      <c r="E87" s="129"/>
      <c r="F87" s="130"/>
      <c r="G87" s="130"/>
      <c r="H87" s="130"/>
      <c r="I87" s="130"/>
      <c r="J87" s="130"/>
      <c r="K87" s="130"/>
      <c r="L87" s="130"/>
      <c r="M87" s="130"/>
      <c r="N87" s="130"/>
      <c r="O87" s="130"/>
      <c r="P87" s="130"/>
    </row>
    <row r="88" spans="1:16" s="113" customFormat="1" ht="9.75">
      <c r="A88" s="134"/>
      <c r="C88" s="129"/>
      <c r="D88" s="130"/>
      <c r="E88" s="129"/>
      <c r="F88" s="130"/>
      <c r="G88" s="130"/>
      <c r="H88" s="130"/>
      <c r="I88" s="130"/>
      <c r="J88" s="130"/>
      <c r="K88" s="130"/>
      <c r="L88" s="130"/>
      <c r="M88" s="130"/>
      <c r="N88" s="130"/>
      <c r="O88" s="130"/>
      <c r="P88" s="130"/>
    </row>
    <row r="89" spans="1:16" s="113" customFormat="1" ht="9.75">
      <c r="A89" s="134"/>
      <c r="C89" s="129"/>
      <c r="D89" s="130"/>
      <c r="E89" s="129"/>
      <c r="F89" s="130"/>
      <c r="G89" s="130"/>
      <c r="H89" s="130"/>
      <c r="I89" s="130"/>
      <c r="J89" s="130"/>
      <c r="K89" s="130"/>
      <c r="L89" s="130"/>
      <c r="M89" s="130"/>
      <c r="N89" s="130"/>
      <c r="O89" s="130"/>
      <c r="P89" s="130"/>
    </row>
    <row r="90" spans="1:16" s="113" customFormat="1" ht="9.75">
      <c r="A90" s="134"/>
      <c r="C90" s="129"/>
      <c r="D90" s="130"/>
      <c r="E90" s="129"/>
      <c r="F90" s="130"/>
      <c r="G90" s="130"/>
      <c r="H90" s="130"/>
      <c r="I90" s="130"/>
      <c r="J90" s="130"/>
      <c r="K90" s="130"/>
      <c r="L90" s="130"/>
      <c r="M90" s="130"/>
      <c r="N90" s="130"/>
      <c r="O90" s="130"/>
      <c r="P90" s="130"/>
    </row>
    <row r="91" spans="1:16" s="113" customFormat="1" ht="9.75">
      <c r="A91" s="134"/>
      <c r="C91" s="129"/>
      <c r="D91" s="130"/>
      <c r="E91" s="129"/>
      <c r="F91" s="130"/>
      <c r="G91" s="130"/>
      <c r="H91" s="130"/>
      <c r="I91" s="130"/>
      <c r="J91" s="130"/>
      <c r="K91" s="130"/>
      <c r="L91" s="130"/>
      <c r="M91" s="130"/>
      <c r="N91" s="130"/>
      <c r="O91" s="130"/>
      <c r="P91" s="130"/>
    </row>
    <row r="92" spans="1:16" s="113" customFormat="1" ht="9.75">
      <c r="A92" s="134"/>
      <c r="C92" s="129"/>
      <c r="D92" s="130"/>
      <c r="E92" s="129"/>
      <c r="F92" s="130"/>
      <c r="G92" s="130"/>
      <c r="H92" s="130"/>
      <c r="I92" s="130"/>
      <c r="J92" s="130"/>
      <c r="K92" s="130"/>
      <c r="L92" s="130"/>
      <c r="M92" s="130"/>
      <c r="N92" s="130"/>
      <c r="O92" s="130"/>
      <c r="P92" s="130"/>
    </row>
    <row r="93" spans="1:16" s="113" customFormat="1" ht="9.75">
      <c r="A93" s="134"/>
      <c r="C93" s="129"/>
      <c r="D93" s="130"/>
      <c r="E93" s="129"/>
      <c r="F93" s="130"/>
      <c r="G93" s="130"/>
      <c r="H93" s="130"/>
      <c r="I93" s="130"/>
      <c r="J93" s="130"/>
      <c r="K93" s="130"/>
      <c r="L93" s="130"/>
      <c r="M93" s="130"/>
      <c r="N93" s="130"/>
      <c r="O93" s="130"/>
      <c r="P93" s="130"/>
    </row>
    <row r="94" s="113" customFormat="1" ht="9.75"/>
    <row r="95" s="113" customFormat="1" ht="9.75"/>
    <row r="96" s="113" customFormat="1" ht="9.75"/>
    <row r="97" s="113" customFormat="1" ht="9.75"/>
    <row r="98" s="113" customFormat="1" ht="9.75"/>
    <row r="99" s="113" customFormat="1" ht="9.75"/>
    <row r="100" s="113" customFormat="1" ht="9.75"/>
    <row r="101" s="113" customFormat="1" ht="9.75"/>
    <row r="102" s="113" customFormat="1" ht="9.75"/>
    <row r="103" s="113" customFormat="1" ht="9.75"/>
    <row r="104" s="113" customFormat="1" ht="9.75"/>
    <row r="105" s="113" customFormat="1" ht="9.75"/>
    <row r="106" s="113" customFormat="1" ht="9.75"/>
    <row r="107" s="113" customFormat="1" ht="9.75"/>
    <row r="108" s="113" customFormat="1" ht="9.75"/>
    <row r="109" s="113" customFormat="1" ht="9.75"/>
    <row r="110" s="113" customFormat="1" ht="9.75"/>
    <row r="111" s="113" customFormat="1" ht="9.75"/>
    <row r="112" s="113" customFormat="1" ht="9.75"/>
    <row r="113" s="113" customFormat="1" ht="9.75"/>
    <row r="114" s="113" customFormat="1" ht="9.75"/>
    <row r="115" spans="1:16" s="113" customFormat="1" ht="9.75">
      <c r="A115" s="134"/>
      <c r="C115" s="129"/>
      <c r="D115" s="130"/>
      <c r="E115" s="129"/>
      <c r="F115" s="130"/>
      <c r="G115" s="130"/>
      <c r="H115" s="130"/>
      <c r="I115" s="130"/>
      <c r="J115" s="130"/>
      <c r="K115" s="130"/>
      <c r="L115" s="130"/>
      <c r="M115" s="130"/>
      <c r="N115" s="130"/>
      <c r="O115" s="130"/>
      <c r="P115" s="130"/>
    </row>
    <row r="116" spans="1:16" s="113" customFormat="1" ht="9.75">
      <c r="A116" s="134"/>
      <c r="C116" s="129"/>
      <c r="D116" s="130"/>
      <c r="E116" s="129"/>
      <c r="F116" s="130"/>
      <c r="G116" s="130"/>
      <c r="H116" s="130"/>
      <c r="I116" s="130"/>
      <c r="J116" s="130"/>
      <c r="K116" s="130"/>
      <c r="L116" s="130"/>
      <c r="M116" s="130"/>
      <c r="N116" s="130"/>
      <c r="O116" s="130"/>
      <c r="P116" s="130"/>
    </row>
    <row r="117" spans="1:16" s="113" customFormat="1" ht="9.75">
      <c r="A117" s="134"/>
      <c r="C117" s="129"/>
      <c r="D117" s="130"/>
      <c r="E117" s="129"/>
      <c r="F117" s="130"/>
      <c r="G117" s="130"/>
      <c r="H117" s="130"/>
      <c r="I117" s="130"/>
      <c r="J117" s="130"/>
      <c r="K117" s="130"/>
      <c r="L117" s="130"/>
      <c r="M117" s="130"/>
      <c r="N117" s="130"/>
      <c r="O117" s="130"/>
      <c r="P117" s="130"/>
    </row>
    <row r="118" spans="1:16" s="113" customFormat="1" ht="9.75">
      <c r="A118" s="134"/>
      <c r="C118" s="129"/>
      <c r="D118" s="130"/>
      <c r="E118" s="129"/>
      <c r="F118" s="130"/>
      <c r="G118" s="130"/>
      <c r="H118" s="130"/>
      <c r="I118" s="130"/>
      <c r="J118" s="130"/>
      <c r="K118" s="130"/>
      <c r="L118" s="130"/>
      <c r="M118" s="130"/>
      <c r="N118" s="130"/>
      <c r="O118" s="130"/>
      <c r="P118" s="130"/>
    </row>
    <row r="119" spans="1:16" s="113" customFormat="1" ht="9.75">
      <c r="A119" s="134"/>
      <c r="C119" s="129"/>
      <c r="D119" s="130"/>
      <c r="E119" s="129"/>
      <c r="F119" s="130"/>
      <c r="G119" s="130"/>
      <c r="H119" s="130"/>
      <c r="I119" s="130"/>
      <c r="J119" s="130"/>
      <c r="K119" s="130"/>
      <c r="L119" s="130"/>
      <c r="M119" s="130"/>
      <c r="N119" s="130"/>
      <c r="O119" s="130"/>
      <c r="P119" s="130"/>
    </row>
    <row r="120" spans="1:16" s="113" customFormat="1" ht="9.75">
      <c r="A120" s="134"/>
      <c r="C120" s="129"/>
      <c r="D120" s="130"/>
      <c r="E120" s="129"/>
      <c r="F120" s="130"/>
      <c r="G120" s="130"/>
      <c r="H120" s="130"/>
      <c r="I120" s="130"/>
      <c r="J120" s="130"/>
      <c r="K120" s="130"/>
      <c r="L120" s="130"/>
      <c r="M120" s="130"/>
      <c r="N120" s="130"/>
      <c r="O120" s="130"/>
      <c r="P120" s="130"/>
    </row>
    <row r="121" spans="1:16" s="113" customFormat="1" ht="9.75">
      <c r="A121" s="134"/>
      <c r="C121" s="129"/>
      <c r="D121" s="130"/>
      <c r="E121" s="129"/>
      <c r="F121" s="130"/>
      <c r="G121" s="130"/>
      <c r="H121" s="130"/>
      <c r="I121" s="130"/>
      <c r="J121" s="130"/>
      <c r="K121" s="130"/>
      <c r="L121" s="130"/>
      <c r="M121" s="130"/>
      <c r="N121" s="130"/>
      <c r="O121" s="130"/>
      <c r="P121" s="130"/>
    </row>
    <row r="122" spans="1:16" s="113" customFormat="1" ht="9.75">
      <c r="A122" s="134"/>
      <c r="C122" s="129"/>
      <c r="D122" s="130"/>
      <c r="E122" s="129"/>
      <c r="F122" s="130"/>
      <c r="G122" s="130"/>
      <c r="H122" s="130"/>
      <c r="I122" s="130"/>
      <c r="J122" s="130"/>
      <c r="K122" s="130"/>
      <c r="L122" s="130"/>
      <c r="M122" s="130"/>
      <c r="N122" s="130"/>
      <c r="O122" s="130"/>
      <c r="P122" s="130"/>
    </row>
    <row r="123" spans="1:16" s="113" customFormat="1" ht="9.75">
      <c r="A123" s="134"/>
      <c r="C123" s="129"/>
      <c r="D123" s="130"/>
      <c r="E123" s="129"/>
      <c r="F123" s="130"/>
      <c r="G123" s="130"/>
      <c r="H123" s="130"/>
      <c r="I123" s="130"/>
      <c r="J123" s="130"/>
      <c r="K123" s="130"/>
      <c r="L123" s="130"/>
      <c r="M123" s="130"/>
      <c r="N123" s="130"/>
      <c r="O123" s="130"/>
      <c r="P123" s="130"/>
    </row>
    <row r="124" spans="1:16" s="113" customFormat="1" ht="9.75">
      <c r="A124" s="134"/>
      <c r="C124" s="129"/>
      <c r="D124" s="130"/>
      <c r="E124" s="129"/>
      <c r="F124" s="130"/>
      <c r="G124" s="130"/>
      <c r="H124" s="130"/>
      <c r="I124" s="130"/>
      <c r="J124" s="130"/>
      <c r="K124" s="130"/>
      <c r="L124" s="130"/>
      <c r="M124" s="130"/>
      <c r="N124" s="130"/>
      <c r="O124" s="130"/>
      <c r="P124" s="130"/>
    </row>
    <row r="125" spans="1:16" s="113" customFormat="1" ht="9.75">
      <c r="A125" s="134"/>
      <c r="C125" s="129"/>
      <c r="D125" s="130"/>
      <c r="E125" s="129"/>
      <c r="F125" s="130"/>
      <c r="G125" s="130"/>
      <c r="H125" s="130"/>
      <c r="I125" s="130"/>
      <c r="J125" s="130"/>
      <c r="K125" s="130"/>
      <c r="L125" s="130"/>
      <c r="M125" s="130"/>
      <c r="N125" s="130"/>
      <c r="O125" s="130"/>
      <c r="P125" s="130"/>
    </row>
    <row r="126" spans="1:16" s="113" customFormat="1" ht="9.75">
      <c r="A126" s="134"/>
      <c r="C126" s="129"/>
      <c r="D126" s="130"/>
      <c r="E126" s="129"/>
      <c r="F126" s="130"/>
      <c r="G126" s="130"/>
      <c r="H126" s="130"/>
      <c r="I126" s="130"/>
      <c r="J126" s="130"/>
      <c r="K126" s="130"/>
      <c r="L126" s="130"/>
      <c r="M126" s="130"/>
      <c r="N126" s="130"/>
      <c r="O126" s="130"/>
      <c r="P126" s="130"/>
    </row>
    <row r="127" spans="1:16" s="113" customFormat="1" ht="9.75">
      <c r="A127" s="134"/>
      <c r="C127" s="129"/>
      <c r="D127" s="130"/>
      <c r="E127" s="129"/>
      <c r="F127" s="130"/>
      <c r="G127" s="130"/>
      <c r="H127" s="130"/>
      <c r="I127" s="130"/>
      <c r="J127" s="130"/>
      <c r="K127" s="130"/>
      <c r="L127" s="130"/>
      <c r="M127" s="130"/>
      <c r="N127" s="130"/>
      <c r="O127" s="130"/>
      <c r="P127" s="130"/>
    </row>
    <row r="128" spans="1:16" s="113" customFormat="1" ht="9.75">
      <c r="A128" s="134"/>
      <c r="C128" s="129"/>
      <c r="D128" s="130"/>
      <c r="E128" s="129"/>
      <c r="F128" s="130"/>
      <c r="G128" s="130"/>
      <c r="H128" s="130"/>
      <c r="I128" s="130"/>
      <c r="J128" s="130"/>
      <c r="K128" s="130"/>
      <c r="L128" s="130"/>
      <c r="M128" s="130"/>
      <c r="N128" s="130"/>
      <c r="O128" s="130"/>
      <c r="P128" s="130"/>
    </row>
    <row r="129" spans="1:16" s="113" customFormat="1" ht="9.75">
      <c r="A129" s="134"/>
      <c r="C129" s="129"/>
      <c r="D129" s="130"/>
      <c r="E129" s="129"/>
      <c r="F129" s="130"/>
      <c r="G129" s="130"/>
      <c r="H129" s="130"/>
      <c r="I129" s="130"/>
      <c r="J129" s="130"/>
      <c r="K129" s="130"/>
      <c r="L129" s="130"/>
      <c r="M129" s="130"/>
      <c r="N129" s="130"/>
      <c r="O129" s="130"/>
      <c r="P129" s="130"/>
    </row>
    <row r="130" spans="1:16" s="113" customFormat="1" ht="9.75">
      <c r="A130" s="134"/>
      <c r="C130" s="129"/>
      <c r="D130" s="130"/>
      <c r="E130" s="129"/>
      <c r="F130" s="130"/>
      <c r="G130" s="130"/>
      <c r="H130" s="130"/>
      <c r="I130" s="130"/>
      <c r="J130" s="130"/>
      <c r="K130" s="130"/>
      <c r="L130" s="130"/>
      <c r="M130" s="130"/>
      <c r="N130" s="130"/>
      <c r="O130" s="130"/>
      <c r="P130" s="130"/>
    </row>
    <row r="131" spans="1:16" s="113" customFormat="1" ht="9.75">
      <c r="A131" s="134"/>
      <c r="C131" s="129"/>
      <c r="D131" s="130"/>
      <c r="E131" s="129"/>
      <c r="F131" s="130"/>
      <c r="G131" s="130"/>
      <c r="H131" s="130"/>
      <c r="I131" s="130"/>
      <c r="J131" s="130"/>
      <c r="K131" s="130"/>
      <c r="L131" s="130"/>
      <c r="M131" s="130"/>
      <c r="N131" s="130"/>
      <c r="O131" s="130"/>
      <c r="P131" s="130"/>
    </row>
    <row r="132" spans="1:16" s="113" customFormat="1" ht="9.75">
      <c r="A132" s="134"/>
      <c r="C132" s="129"/>
      <c r="D132" s="130"/>
      <c r="E132" s="129"/>
      <c r="F132" s="130"/>
      <c r="G132" s="130"/>
      <c r="H132" s="130"/>
      <c r="I132" s="130"/>
      <c r="J132" s="130"/>
      <c r="K132" s="130"/>
      <c r="L132" s="130"/>
      <c r="M132" s="130"/>
      <c r="N132" s="130"/>
      <c r="O132" s="130"/>
      <c r="P132" s="130"/>
    </row>
    <row r="133" spans="1:16" s="113" customFormat="1" ht="9.75">
      <c r="A133" s="134"/>
      <c r="C133" s="129"/>
      <c r="D133" s="130"/>
      <c r="E133" s="129"/>
      <c r="F133" s="130"/>
      <c r="G133" s="130"/>
      <c r="H133" s="130"/>
      <c r="I133" s="130"/>
      <c r="J133" s="130"/>
      <c r="K133" s="130"/>
      <c r="L133" s="130"/>
      <c r="M133" s="130"/>
      <c r="N133" s="130"/>
      <c r="O133" s="130"/>
      <c r="P133" s="130"/>
    </row>
    <row r="134" spans="1:16" s="113" customFormat="1" ht="9.75">
      <c r="A134" s="134"/>
      <c r="C134" s="129"/>
      <c r="D134" s="130"/>
      <c r="E134" s="129"/>
      <c r="F134" s="130"/>
      <c r="G134" s="130"/>
      <c r="H134" s="130"/>
      <c r="I134" s="130"/>
      <c r="J134" s="130"/>
      <c r="K134" s="130"/>
      <c r="L134" s="130"/>
      <c r="M134" s="130"/>
      <c r="N134" s="130"/>
      <c r="O134" s="130"/>
      <c r="P134" s="130"/>
    </row>
    <row r="135" spans="1:16" s="113" customFormat="1" ht="9.75">
      <c r="A135" s="134"/>
      <c r="C135" s="129"/>
      <c r="D135" s="130"/>
      <c r="E135" s="129"/>
      <c r="F135" s="130"/>
      <c r="G135" s="130"/>
      <c r="H135" s="130"/>
      <c r="I135" s="130"/>
      <c r="J135" s="130"/>
      <c r="K135" s="130"/>
      <c r="L135" s="130"/>
      <c r="M135" s="130"/>
      <c r="N135" s="130"/>
      <c r="O135" s="130"/>
      <c r="P135" s="130"/>
    </row>
    <row r="136" spans="1:16" s="113" customFormat="1" ht="9.75">
      <c r="A136" s="134"/>
      <c r="C136" s="129"/>
      <c r="D136" s="130"/>
      <c r="E136" s="129"/>
      <c r="F136" s="130"/>
      <c r="G136" s="130"/>
      <c r="H136" s="130"/>
      <c r="I136" s="130"/>
      <c r="J136" s="130"/>
      <c r="K136" s="130"/>
      <c r="L136" s="130"/>
      <c r="M136" s="130"/>
      <c r="N136" s="130"/>
      <c r="O136" s="130"/>
      <c r="P136" s="130"/>
    </row>
    <row r="137" spans="1:16" s="113" customFormat="1" ht="9.75">
      <c r="A137" s="134"/>
      <c r="C137" s="129"/>
      <c r="D137" s="130"/>
      <c r="E137" s="129"/>
      <c r="F137" s="130"/>
      <c r="G137" s="130"/>
      <c r="H137" s="130"/>
      <c r="I137" s="130"/>
      <c r="J137" s="130"/>
      <c r="K137" s="130"/>
      <c r="L137" s="130"/>
      <c r="M137" s="130"/>
      <c r="N137" s="130"/>
      <c r="O137" s="130"/>
      <c r="P137" s="130"/>
    </row>
    <row r="138" spans="1:16" s="113" customFormat="1" ht="9.75">
      <c r="A138" s="134"/>
      <c r="C138" s="129"/>
      <c r="D138" s="130"/>
      <c r="E138" s="129"/>
      <c r="F138" s="130"/>
      <c r="G138" s="130"/>
      <c r="H138" s="130"/>
      <c r="I138" s="130"/>
      <c r="J138" s="130"/>
      <c r="K138" s="130"/>
      <c r="L138" s="130"/>
      <c r="M138" s="130"/>
      <c r="N138" s="130"/>
      <c r="O138" s="130"/>
      <c r="P138" s="130"/>
    </row>
    <row r="139" spans="1:16" s="113" customFormat="1" ht="9.75">
      <c r="A139" s="134"/>
      <c r="C139" s="129"/>
      <c r="D139" s="130"/>
      <c r="E139" s="129"/>
      <c r="F139" s="130"/>
      <c r="G139" s="130"/>
      <c r="H139" s="130"/>
      <c r="I139" s="130"/>
      <c r="J139" s="130"/>
      <c r="K139" s="130"/>
      <c r="L139" s="130"/>
      <c r="M139" s="130"/>
      <c r="N139" s="130"/>
      <c r="O139" s="130"/>
      <c r="P139" s="130"/>
    </row>
    <row r="140" spans="1:16" s="113" customFormat="1" ht="9.75">
      <c r="A140" s="134"/>
      <c r="C140" s="129"/>
      <c r="D140" s="130"/>
      <c r="E140" s="129"/>
      <c r="F140" s="130"/>
      <c r="G140" s="130"/>
      <c r="H140" s="130"/>
      <c r="I140" s="130"/>
      <c r="J140" s="130"/>
      <c r="K140" s="130"/>
      <c r="L140" s="130"/>
      <c r="M140" s="130"/>
      <c r="N140" s="130"/>
      <c r="O140" s="130"/>
      <c r="P140" s="130"/>
    </row>
    <row r="141" spans="1:16" s="113" customFormat="1" ht="9.75">
      <c r="A141" s="134"/>
      <c r="C141" s="129"/>
      <c r="D141" s="130"/>
      <c r="E141" s="129"/>
      <c r="F141" s="130"/>
      <c r="G141" s="130"/>
      <c r="H141" s="130"/>
      <c r="I141" s="130"/>
      <c r="J141" s="130"/>
      <c r="K141" s="130"/>
      <c r="L141" s="130"/>
      <c r="M141" s="130"/>
      <c r="N141" s="130"/>
      <c r="O141" s="130"/>
      <c r="P141" s="130"/>
    </row>
    <row r="142" spans="1:16" s="113" customFormat="1" ht="9.75">
      <c r="A142" s="134"/>
      <c r="C142" s="129"/>
      <c r="D142" s="130"/>
      <c r="E142" s="129"/>
      <c r="F142" s="130"/>
      <c r="G142" s="130"/>
      <c r="H142" s="130"/>
      <c r="I142" s="130"/>
      <c r="J142" s="130"/>
      <c r="K142" s="130"/>
      <c r="L142" s="130"/>
      <c r="M142" s="130"/>
      <c r="N142" s="130"/>
      <c r="O142" s="130"/>
      <c r="P142" s="130"/>
    </row>
    <row r="143" spans="1:16" s="113" customFormat="1" ht="9.75">
      <c r="A143" s="134"/>
      <c r="C143" s="129"/>
      <c r="D143" s="130"/>
      <c r="E143" s="129"/>
      <c r="F143" s="130"/>
      <c r="G143" s="130"/>
      <c r="H143" s="130"/>
      <c r="I143" s="130"/>
      <c r="J143" s="130"/>
      <c r="K143" s="130"/>
      <c r="L143" s="130"/>
      <c r="M143" s="130"/>
      <c r="N143" s="130"/>
      <c r="O143" s="130"/>
      <c r="P143" s="130"/>
    </row>
    <row r="144" spans="1:16" s="113" customFormat="1" ht="9.75">
      <c r="A144" s="134"/>
      <c r="C144" s="129"/>
      <c r="D144" s="130"/>
      <c r="E144" s="129"/>
      <c r="F144" s="130"/>
      <c r="G144" s="130"/>
      <c r="H144" s="130"/>
      <c r="I144" s="130"/>
      <c r="J144" s="130"/>
      <c r="K144" s="130"/>
      <c r="L144" s="130"/>
      <c r="M144" s="130"/>
      <c r="N144" s="130"/>
      <c r="O144" s="130"/>
      <c r="P144" s="130"/>
    </row>
    <row r="145" spans="1:16" s="113" customFormat="1" ht="9.75">
      <c r="A145" s="134"/>
      <c r="C145" s="129"/>
      <c r="D145" s="130"/>
      <c r="E145" s="129"/>
      <c r="F145" s="130"/>
      <c r="G145" s="130"/>
      <c r="H145" s="130"/>
      <c r="I145" s="130"/>
      <c r="J145" s="130"/>
      <c r="K145" s="130"/>
      <c r="L145" s="130"/>
      <c r="M145" s="130"/>
      <c r="N145" s="130"/>
      <c r="O145" s="130"/>
      <c r="P145" s="130"/>
    </row>
    <row r="146" spans="1:16" s="113" customFormat="1" ht="9.75">
      <c r="A146" s="134"/>
      <c r="C146" s="129"/>
      <c r="D146" s="130"/>
      <c r="E146" s="129"/>
      <c r="F146" s="130"/>
      <c r="G146" s="130"/>
      <c r="H146" s="130"/>
      <c r="I146" s="130"/>
      <c r="J146" s="130"/>
      <c r="K146" s="130"/>
      <c r="L146" s="130"/>
      <c r="M146" s="130"/>
      <c r="N146" s="130"/>
      <c r="O146" s="130"/>
      <c r="P146" s="130"/>
    </row>
    <row r="147" spans="1:16" s="113" customFormat="1" ht="9.75">
      <c r="A147" s="134"/>
      <c r="C147" s="129"/>
      <c r="D147" s="130"/>
      <c r="E147" s="129"/>
      <c r="F147" s="130"/>
      <c r="G147" s="130"/>
      <c r="H147" s="130"/>
      <c r="I147" s="130"/>
      <c r="J147" s="130"/>
      <c r="K147" s="130"/>
      <c r="L147" s="130"/>
      <c r="M147" s="130"/>
      <c r="N147" s="130"/>
      <c r="O147" s="130"/>
      <c r="P147" s="130"/>
    </row>
    <row r="148" spans="1:16" s="113" customFormat="1" ht="9.75">
      <c r="A148" s="134"/>
      <c r="C148" s="129"/>
      <c r="D148" s="130"/>
      <c r="E148" s="129"/>
      <c r="F148" s="130"/>
      <c r="G148" s="130"/>
      <c r="H148" s="130"/>
      <c r="I148" s="130"/>
      <c r="J148" s="130"/>
      <c r="K148" s="130"/>
      <c r="L148" s="130"/>
      <c r="M148" s="130"/>
      <c r="N148" s="130"/>
      <c r="O148" s="130"/>
      <c r="P148" s="130"/>
    </row>
    <row r="149" spans="1:16" s="113" customFormat="1" ht="9.75">
      <c r="A149" s="134"/>
      <c r="C149" s="129"/>
      <c r="D149" s="130"/>
      <c r="E149" s="129"/>
      <c r="F149" s="130"/>
      <c r="G149" s="130"/>
      <c r="H149" s="130"/>
      <c r="I149" s="130"/>
      <c r="J149" s="130"/>
      <c r="K149" s="130"/>
      <c r="L149" s="130"/>
      <c r="M149" s="130"/>
      <c r="N149" s="130"/>
      <c r="O149" s="130"/>
      <c r="P149" s="130"/>
    </row>
    <row r="150" spans="1:16" s="113" customFormat="1" ht="9.75">
      <c r="A150" s="134"/>
      <c r="C150" s="129"/>
      <c r="D150" s="130"/>
      <c r="E150" s="129"/>
      <c r="F150" s="130"/>
      <c r="G150" s="130"/>
      <c r="H150" s="130"/>
      <c r="I150" s="130"/>
      <c r="J150" s="130"/>
      <c r="K150" s="130"/>
      <c r="L150" s="130"/>
      <c r="M150" s="130"/>
      <c r="N150" s="130"/>
      <c r="O150" s="130"/>
      <c r="P150" s="130"/>
    </row>
    <row r="151" spans="1:16" s="113" customFormat="1" ht="9.75">
      <c r="A151" s="134"/>
      <c r="C151" s="129"/>
      <c r="D151" s="130"/>
      <c r="E151" s="129"/>
      <c r="F151" s="130"/>
      <c r="G151" s="130"/>
      <c r="H151" s="130"/>
      <c r="I151" s="130"/>
      <c r="J151" s="130"/>
      <c r="K151" s="130"/>
      <c r="L151" s="130"/>
      <c r="M151" s="130"/>
      <c r="N151" s="130"/>
      <c r="O151" s="130"/>
      <c r="P151" s="130"/>
    </row>
    <row r="152" spans="1:16" s="113" customFormat="1" ht="9.75">
      <c r="A152" s="134"/>
      <c r="C152" s="129"/>
      <c r="D152" s="130"/>
      <c r="E152" s="129"/>
      <c r="F152" s="130"/>
      <c r="G152" s="130"/>
      <c r="H152" s="130"/>
      <c r="I152" s="130"/>
      <c r="J152" s="130"/>
      <c r="K152" s="130"/>
      <c r="L152" s="130"/>
      <c r="M152" s="130"/>
      <c r="N152" s="130"/>
      <c r="O152" s="130"/>
      <c r="P152" s="130"/>
    </row>
    <row r="153" spans="1:16" s="113" customFormat="1" ht="9.75">
      <c r="A153" s="134"/>
      <c r="C153" s="129"/>
      <c r="D153" s="130"/>
      <c r="E153" s="129"/>
      <c r="F153" s="130"/>
      <c r="G153" s="130"/>
      <c r="H153" s="130"/>
      <c r="I153" s="130"/>
      <c r="J153" s="130"/>
      <c r="K153" s="130"/>
      <c r="L153" s="130"/>
      <c r="M153" s="130"/>
      <c r="N153" s="130"/>
      <c r="O153" s="130"/>
      <c r="P153" s="130"/>
    </row>
    <row r="154" spans="1:16" s="113" customFormat="1" ht="9.75">
      <c r="A154" s="134"/>
      <c r="C154" s="129"/>
      <c r="D154" s="130"/>
      <c r="E154" s="129"/>
      <c r="F154" s="130"/>
      <c r="G154" s="130"/>
      <c r="H154" s="130"/>
      <c r="I154" s="130"/>
      <c r="J154" s="130"/>
      <c r="K154" s="130"/>
      <c r="L154" s="130"/>
      <c r="M154" s="130"/>
      <c r="N154" s="130"/>
      <c r="O154" s="130"/>
      <c r="P154" s="130"/>
    </row>
    <row r="155" spans="1:16" s="113" customFormat="1" ht="9.75">
      <c r="A155" s="134"/>
      <c r="C155" s="129"/>
      <c r="D155" s="130"/>
      <c r="E155" s="129"/>
      <c r="F155" s="130"/>
      <c r="G155" s="130"/>
      <c r="H155" s="130"/>
      <c r="I155" s="130"/>
      <c r="J155" s="130"/>
      <c r="K155" s="130"/>
      <c r="L155" s="130"/>
      <c r="M155" s="130"/>
      <c r="N155" s="130"/>
      <c r="O155" s="130"/>
      <c r="P155" s="130"/>
    </row>
    <row r="156" spans="1:16" s="113" customFormat="1" ht="9.75">
      <c r="A156" s="134"/>
      <c r="C156" s="129"/>
      <c r="D156" s="130"/>
      <c r="E156" s="129"/>
      <c r="F156" s="130"/>
      <c r="G156" s="130"/>
      <c r="H156" s="130"/>
      <c r="I156" s="130"/>
      <c r="J156" s="130"/>
      <c r="K156" s="130"/>
      <c r="L156" s="130"/>
      <c r="M156" s="130"/>
      <c r="N156" s="130"/>
      <c r="O156" s="130"/>
      <c r="P156" s="130"/>
    </row>
    <row r="157" spans="1:16" s="113" customFormat="1" ht="9.75">
      <c r="A157" s="134"/>
      <c r="C157" s="129"/>
      <c r="D157" s="130"/>
      <c r="E157" s="129"/>
      <c r="F157" s="130"/>
      <c r="G157" s="130"/>
      <c r="H157" s="130"/>
      <c r="I157" s="130"/>
      <c r="J157" s="130"/>
      <c r="K157" s="130"/>
      <c r="L157" s="130"/>
      <c r="M157" s="130"/>
      <c r="N157" s="130"/>
      <c r="O157" s="130"/>
      <c r="P157" s="130"/>
    </row>
    <row r="158" spans="1:16" s="113" customFormat="1" ht="9.75">
      <c r="A158" s="134"/>
      <c r="C158" s="129"/>
      <c r="D158" s="130"/>
      <c r="E158" s="129"/>
      <c r="F158" s="130"/>
      <c r="G158" s="130"/>
      <c r="H158" s="130"/>
      <c r="I158" s="130"/>
      <c r="J158" s="130"/>
      <c r="K158" s="130"/>
      <c r="L158" s="130"/>
      <c r="M158" s="130"/>
      <c r="N158" s="130"/>
      <c r="O158" s="130"/>
      <c r="P158" s="130"/>
    </row>
    <row r="159" spans="1:16" s="113" customFormat="1" ht="9.75">
      <c r="A159" s="134"/>
      <c r="C159" s="129"/>
      <c r="D159" s="130"/>
      <c r="E159" s="129"/>
      <c r="F159" s="130"/>
      <c r="G159" s="130"/>
      <c r="H159" s="130"/>
      <c r="I159" s="130"/>
      <c r="J159" s="130"/>
      <c r="K159" s="130"/>
      <c r="L159" s="130"/>
      <c r="M159" s="130"/>
      <c r="N159" s="130"/>
      <c r="O159" s="130"/>
      <c r="P159" s="130"/>
    </row>
    <row r="160" spans="1:16" s="113" customFormat="1" ht="9.75">
      <c r="A160" s="134"/>
      <c r="C160" s="129"/>
      <c r="D160" s="130"/>
      <c r="E160" s="129"/>
      <c r="F160" s="130"/>
      <c r="G160" s="130"/>
      <c r="H160" s="130"/>
      <c r="I160" s="130"/>
      <c r="J160" s="130"/>
      <c r="K160" s="130"/>
      <c r="L160" s="130"/>
      <c r="M160" s="130"/>
      <c r="N160" s="130"/>
      <c r="O160" s="130"/>
      <c r="P160" s="130"/>
    </row>
    <row r="161" spans="1:16" s="113" customFormat="1" ht="9.75">
      <c r="A161" s="134"/>
      <c r="C161" s="129"/>
      <c r="D161" s="130"/>
      <c r="E161" s="129"/>
      <c r="F161" s="130"/>
      <c r="G161" s="130"/>
      <c r="H161" s="130"/>
      <c r="I161" s="130"/>
      <c r="J161" s="130"/>
      <c r="K161" s="130"/>
      <c r="L161" s="130"/>
      <c r="M161" s="130"/>
      <c r="N161" s="130"/>
      <c r="O161" s="130"/>
      <c r="P161" s="130"/>
    </row>
    <row r="162" spans="1:16" s="113" customFormat="1" ht="9.75">
      <c r="A162" s="134"/>
      <c r="C162" s="129"/>
      <c r="D162" s="130"/>
      <c r="E162" s="129"/>
      <c r="F162" s="130"/>
      <c r="G162" s="130"/>
      <c r="H162" s="130"/>
      <c r="I162" s="130"/>
      <c r="J162" s="130"/>
      <c r="K162" s="130"/>
      <c r="L162" s="130"/>
      <c r="M162" s="130"/>
      <c r="N162" s="130"/>
      <c r="O162" s="130"/>
      <c r="P162" s="130"/>
    </row>
    <row r="163" spans="1:17" ht="9.75">
      <c r="A163" s="134"/>
      <c r="B163" s="113"/>
      <c r="C163" s="129"/>
      <c r="D163" s="130"/>
      <c r="E163" s="129"/>
      <c r="F163" s="130"/>
      <c r="G163" s="130"/>
      <c r="H163" s="130"/>
      <c r="I163" s="130"/>
      <c r="J163" s="130"/>
      <c r="K163" s="130"/>
      <c r="L163" s="130"/>
      <c r="M163" s="130"/>
      <c r="N163" s="130"/>
      <c r="O163" s="130"/>
      <c r="P163" s="130"/>
      <c r="Q163" s="113"/>
    </row>
    <row r="164" spans="1:17" ht="9.75">
      <c r="A164" s="134"/>
      <c r="B164" s="113"/>
      <c r="C164" s="129"/>
      <c r="D164" s="130"/>
      <c r="E164" s="129"/>
      <c r="F164" s="130"/>
      <c r="G164" s="130"/>
      <c r="H164" s="130"/>
      <c r="I164" s="130"/>
      <c r="J164" s="130"/>
      <c r="K164" s="130"/>
      <c r="L164" s="130"/>
      <c r="M164" s="130"/>
      <c r="N164" s="130"/>
      <c r="O164" s="130"/>
      <c r="P164" s="130"/>
      <c r="Q164" s="113"/>
    </row>
    <row r="165" spans="1:17" ht="9.75">
      <c r="A165" s="134"/>
      <c r="B165" s="113"/>
      <c r="C165" s="129"/>
      <c r="D165" s="130"/>
      <c r="E165" s="129"/>
      <c r="F165" s="130"/>
      <c r="G165" s="130"/>
      <c r="H165" s="130"/>
      <c r="I165" s="130"/>
      <c r="J165" s="130"/>
      <c r="K165" s="130"/>
      <c r="L165" s="130"/>
      <c r="M165" s="130"/>
      <c r="N165" s="130"/>
      <c r="O165" s="130"/>
      <c r="P165" s="130"/>
      <c r="Q165" s="113"/>
    </row>
    <row r="166" spans="1:17" ht="9.75">
      <c r="A166" s="134"/>
      <c r="B166" s="113"/>
      <c r="C166" s="129"/>
      <c r="D166" s="130"/>
      <c r="E166" s="129"/>
      <c r="F166" s="130"/>
      <c r="G166" s="130"/>
      <c r="H166" s="130"/>
      <c r="I166" s="130"/>
      <c r="J166" s="130"/>
      <c r="K166" s="130"/>
      <c r="L166" s="130"/>
      <c r="M166" s="130"/>
      <c r="N166" s="130"/>
      <c r="O166" s="130"/>
      <c r="P166" s="130"/>
      <c r="Q166" s="113"/>
    </row>
    <row r="167" spans="1:17" ht="9.75">
      <c r="A167" s="134"/>
      <c r="B167" s="113"/>
      <c r="C167" s="129"/>
      <c r="D167" s="130"/>
      <c r="E167" s="129"/>
      <c r="F167" s="130"/>
      <c r="G167" s="130"/>
      <c r="H167" s="130"/>
      <c r="I167" s="130"/>
      <c r="J167" s="130"/>
      <c r="K167" s="130"/>
      <c r="L167" s="130"/>
      <c r="M167" s="130"/>
      <c r="N167" s="130"/>
      <c r="O167" s="130"/>
      <c r="P167" s="130"/>
      <c r="Q167" s="113"/>
    </row>
    <row r="168" spans="1:17" ht="9.75">
      <c r="A168" s="134"/>
      <c r="B168" s="113"/>
      <c r="C168" s="129"/>
      <c r="D168" s="130"/>
      <c r="E168" s="129"/>
      <c r="F168" s="130"/>
      <c r="G168" s="130"/>
      <c r="H168" s="130"/>
      <c r="I168" s="130"/>
      <c r="J168" s="130"/>
      <c r="K168" s="130"/>
      <c r="L168" s="130"/>
      <c r="M168" s="130"/>
      <c r="N168" s="130"/>
      <c r="O168" s="130"/>
      <c r="P168" s="130"/>
      <c r="Q168" s="113"/>
    </row>
    <row r="169" spans="1:17" ht="9.75">
      <c r="A169" s="134"/>
      <c r="B169" s="113"/>
      <c r="C169" s="129"/>
      <c r="D169" s="130"/>
      <c r="E169" s="129"/>
      <c r="F169" s="130"/>
      <c r="G169" s="130"/>
      <c r="H169" s="130"/>
      <c r="I169" s="130"/>
      <c r="J169" s="130"/>
      <c r="K169" s="130"/>
      <c r="L169" s="130"/>
      <c r="M169" s="130"/>
      <c r="N169" s="130"/>
      <c r="O169" s="130"/>
      <c r="P169" s="130"/>
      <c r="Q169" s="113"/>
    </row>
    <row r="170" spans="1:17" ht="9.75">
      <c r="A170" s="134"/>
      <c r="B170" s="113"/>
      <c r="C170" s="129"/>
      <c r="D170" s="130"/>
      <c r="E170" s="129"/>
      <c r="F170" s="130"/>
      <c r="G170" s="130"/>
      <c r="H170" s="130"/>
      <c r="I170" s="130"/>
      <c r="J170" s="130"/>
      <c r="K170" s="130"/>
      <c r="L170" s="130"/>
      <c r="M170" s="130"/>
      <c r="N170" s="130"/>
      <c r="O170" s="130"/>
      <c r="P170" s="130"/>
      <c r="Q170" s="113"/>
    </row>
    <row r="171" spans="1:17" ht="9.75">
      <c r="A171" s="134"/>
      <c r="B171" s="113"/>
      <c r="C171" s="129"/>
      <c r="D171" s="130"/>
      <c r="E171" s="129"/>
      <c r="F171" s="130"/>
      <c r="G171" s="130"/>
      <c r="H171" s="130"/>
      <c r="I171" s="130"/>
      <c r="J171" s="130"/>
      <c r="K171" s="130"/>
      <c r="L171" s="130"/>
      <c r="M171" s="130"/>
      <c r="N171" s="130"/>
      <c r="O171" s="130"/>
      <c r="P171" s="130"/>
      <c r="Q171" s="113"/>
    </row>
    <row r="172" spans="1:17" ht="9.75">
      <c r="A172" s="134"/>
      <c r="B172" s="113"/>
      <c r="C172" s="129"/>
      <c r="D172" s="130"/>
      <c r="E172" s="129"/>
      <c r="F172" s="130"/>
      <c r="G172" s="130"/>
      <c r="H172" s="130"/>
      <c r="I172" s="130"/>
      <c r="J172" s="130"/>
      <c r="K172" s="130"/>
      <c r="L172" s="130"/>
      <c r="M172" s="130"/>
      <c r="N172" s="130"/>
      <c r="O172" s="130"/>
      <c r="P172" s="130"/>
      <c r="Q172" s="113"/>
    </row>
    <row r="173" spans="1:17" ht="9.75">
      <c r="A173" s="134"/>
      <c r="B173" s="113"/>
      <c r="C173" s="129"/>
      <c r="D173" s="130"/>
      <c r="E173" s="129"/>
      <c r="F173" s="130"/>
      <c r="G173" s="130"/>
      <c r="H173" s="130"/>
      <c r="I173" s="130"/>
      <c r="J173" s="130"/>
      <c r="K173" s="130"/>
      <c r="L173" s="130"/>
      <c r="M173" s="130"/>
      <c r="N173" s="130"/>
      <c r="O173" s="130"/>
      <c r="P173" s="130"/>
      <c r="Q173" s="113"/>
    </row>
    <row r="174" spans="1:17" ht="9.75">
      <c r="A174" s="134"/>
      <c r="B174" s="113"/>
      <c r="C174" s="129"/>
      <c r="D174" s="130"/>
      <c r="E174" s="129"/>
      <c r="F174" s="130"/>
      <c r="G174" s="130"/>
      <c r="H174" s="130"/>
      <c r="I174" s="130"/>
      <c r="J174" s="130"/>
      <c r="K174" s="130"/>
      <c r="L174" s="130"/>
      <c r="M174" s="130"/>
      <c r="N174" s="130"/>
      <c r="O174" s="130"/>
      <c r="P174" s="130"/>
      <c r="Q174" s="113"/>
    </row>
    <row r="175" spans="1:17" ht="9.75">
      <c r="A175" s="134"/>
      <c r="B175" s="113"/>
      <c r="C175" s="129"/>
      <c r="D175" s="130"/>
      <c r="E175" s="129"/>
      <c r="F175" s="130"/>
      <c r="G175" s="130"/>
      <c r="H175" s="130"/>
      <c r="I175" s="130"/>
      <c r="J175" s="130"/>
      <c r="K175" s="130"/>
      <c r="L175" s="130"/>
      <c r="M175" s="130"/>
      <c r="N175" s="130"/>
      <c r="O175" s="130"/>
      <c r="P175" s="130"/>
      <c r="Q175" s="113"/>
    </row>
    <row r="176" spans="1:17" ht="9.75">
      <c r="A176" s="134"/>
      <c r="B176" s="113"/>
      <c r="C176" s="129"/>
      <c r="D176" s="130"/>
      <c r="E176" s="129"/>
      <c r="F176" s="130"/>
      <c r="G176" s="130"/>
      <c r="H176" s="130"/>
      <c r="I176" s="130"/>
      <c r="J176" s="130"/>
      <c r="K176" s="130"/>
      <c r="L176" s="130"/>
      <c r="M176" s="130"/>
      <c r="N176" s="130"/>
      <c r="O176" s="130"/>
      <c r="P176" s="130"/>
      <c r="Q176" s="113"/>
    </row>
    <row r="177" spans="1:17" ht="9.75">
      <c r="A177" s="134"/>
      <c r="B177" s="113"/>
      <c r="C177" s="129"/>
      <c r="D177" s="130"/>
      <c r="E177" s="129"/>
      <c r="F177" s="130"/>
      <c r="G177" s="130"/>
      <c r="H177" s="130"/>
      <c r="I177" s="130"/>
      <c r="J177" s="130"/>
      <c r="K177" s="130"/>
      <c r="L177" s="130"/>
      <c r="M177" s="130"/>
      <c r="N177" s="130"/>
      <c r="O177" s="130"/>
      <c r="P177" s="130"/>
      <c r="Q177" s="113"/>
    </row>
    <row r="178" spans="1:17" ht="9.75">
      <c r="A178" s="134"/>
      <c r="B178" s="113"/>
      <c r="C178" s="129"/>
      <c r="D178" s="130"/>
      <c r="E178" s="129"/>
      <c r="F178" s="130"/>
      <c r="G178" s="130"/>
      <c r="H178" s="130"/>
      <c r="I178" s="130"/>
      <c r="J178" s="130"/>
      <c r="K178" s="130"/>
      <c r="L178" s="130"/>
      <c r="M178" s="130"/>
      <c r="N178" s="130"/>
      <c r="O178" s="130"/>
      <c r="P178" s="130"/>
      <c r="Q178" s="113"/>
    </row>
    <row r="179" spans="1:17" ht="9.75">
      <c r="A179" s="134"/>
      <c r="B179" s="113"/>
      <c r="C179" s="129"/>
      <c r="D179" s="130"/>
      <c r="E179" s="129"/>
      <c r="F179" s="130"/>
      <c r="G179" s="130"/>
      <c r="H179" s="130"/>
      <c r="I179" s="130"/>
      <c r="J179" s="130"/>
      <c r="K179" s="130"/>
      <c r="L179" s="130"/>
      <c r="M179" s="130"/>
      <c r="N179" s="130"/>
      <c r="O179" s="130"/>
      <c r="P179" s="130"/>
      <c r="Q179" s="113"/>
    </row>
    <row r="180" spans="1:17" ht="9.75">
      <c r="A180" s="134"/>
      <c r="B180" s="113"/>
      <c r="C180" s="129"/>
      <c r="D180" s="130"/>
      <c r="E180" s="129"/>
      <c r="F180" s="130"/>
      <c r="G180" s="130"/>
      <c r="H180" s="130"/>
      <c r="I180" s="130"/>
      <c r="J180" s="130"/>
      <c r="K180" s="130"/>
      <c r="L180" s="130"/>
      <c r="M180" s="130"/>
      <c r="N180" s="130"/>
      <c r="O180" s="130"/>
      <c r="P180" s="130"/>
      <c r="Q180" s="113"/>
    </row>
    <row r="181" spans="1:17" ht="9.75">
      <c r="A181" s="134"/>
      <c r="B181" s="113"/>
      <c r="C181" s="129"/>
      <c r="D181" s="130"/>
      <c r="E181" s="129"/>
      <c r="F181" s="130"/>
      <c r="G181" s="130"/>
      <c r="H181" s="130"/>
      <c r="I181" s="130"/>
      <c r="J181" s="130"/>
      <c r="K181" s="130"/>
      <c r="L181" s="130"/>
      <c r="M181" s="130"/>
      <c r="N181" s="130"/>
      <c r="O181" s="130"/>
      <c r="P181" s="130"/>
      <c r="Q181" s="113"/>
    </row>
    <row r="182" spans="1:17" ht="9.75">
      <c r="A182" s="134"/>
      <c r="B182" s="113"/>
      <c r="C182" s="129"/>
      <c r="D182" s="130"/>
      <c r="E182" s="129"/>
      <c r="F182" s="130"/>
      <c r="G182" s="130"/>
      <c r="H182" s="130"/>
      <c r="I182" s="130"/>
      <c r="J182" s="130"/>
      <c r="K182" s="130"/>
      <c r="L182" s="130"/>
      <c r="M182" s="130"/>
      <c r="N182" s="130"/>
      <c r="O182" s="130"/>
      <c r="P182" s="130"/>
      <c r="Q182" s="113"/>
    </row>
    <row r="183" spans="1:17" ht="9.75">
      <c r="A183" s="134"/>
      <c r="B183" s="113"/>
      <c r="C183" s="129"/>
      <c r="D183" s="130"/>
      <c r="E183" s="129"/>
      <c r="F183" s="130"/>
      <c r="G183" s="130"/>
      <c r="H183" s="130"/>
      <c r="I183" s="130"/>
      <c r="J183" s="130"/>
      <c r="K183" s="130"/>
      <c r="L183" s="130"/>
      <c r="M183" s="130"/>
      <c r="N183" s="130"/>
      <c r="O183" s="130"/>
      <c r="P183" s="130"/>
      <c r="Q183" s="113"/>
    </row>
    <row r="184" spans="1:17" ht="9.75">
      <c r="A184" s="134"/>
      <c r="B184" s="113"/>
      <c r="C184" s="129"/>
      <c r="D184" s="130"/>
      <c r="E184" s="129"/>
      <c r="F184" s="130"/>
      <c r="G184" s="130"/>
      <c r="H184" s="130"/>
      <c r="I184" s="130"/>
      <c r="J184" s="130"/>
      <c r="K184" s="130"/>
      <c r="L184" s="130"/>
      <c r="M184" s="130"/>
      <c r="N184" s="130"/>
      <c r="O184" s="130"/>
      <c r="P184" s="130"/>
      <c r="Q184" s="113"/>
    </row>
    <row r="185" spans="1:17" ht="9.75">
      <c r="A185" s="134"/>
      <c r="B185" s="113"/>
      <c r="C185" s="129"/>
      <c r="D185" s="130"/>
      <c r="E185" s="129"/>
      <c r="F185" s="130"/>
      <c r="G185" s="130"/>
      <c r="H185" s="130"/>
      <c r="I185" s="130"/>
      <c r="J185" s="130"/>
      <c r="K185" s="130"/>
      <c r="L185" s="130"/>
      <c r="M185" s="130"/>
      <c r="N185" s="130"/>
      <c r="O185" s="130"/>
      <c r="P185" s="130"/>
      <c r="Q185" s="113"/>
    </row>
    <row r="186" spans="1:17" ht="9.75">
      <c r="A186" s="134"/>
      <c r="B186" s="113"/>
      <c r="C186" s="129"/>
      <c r="D186" s="130"/>
      <c r="E186" s="129"/>
      <c r="F186" s="130"/>
      <c r="G186" s="130"/>
      <c r="H186" s="130"/>
      <c r="I186" s="130"/>
      <c r="J186" s="130"/>
      <c r="K186" s="130"/>
      <c r="L186" s="130"/>
      <c r="M186" s="130"/>
      <c r="N186" s="130"/>
      <c r="O186" s="130"/>
      <c r="P186" s="130"/>
      <c r="Q186" s="113"/>
    </row>
    <row r="187" spans="1:17" ht="9.75">
      <c r="A187" s="134"/>
      <c r="B187" s="113"/>
      <c r="C187" s="129"/>
      <c r="D187" s="130"/>
      <c r="E187" s="129"/>
      <c r="F187" s="130"/>
      <c r="G187" s="130"/>
      <c r="H187" s="130"/>
      <c r="I187" s="130"/>
      <c r="J187" s="130"/>
      <c r="K187" s="130"/>
      <c r="L187" s="130"/>
      <c r="M187" s="130"/>
      <c r="N187" s="130"/>
      <c r="O187" s="130"/>
      <c r="P187" s="130"/>
      <c r="Q187" s="113"/>
    </row>
    <row r="188" spans="1:17" ht="9.75">
      <c r="A188" s="134"/>
      <c r="B188" s="113"/>
      <c r="C188" s="129"/>
      <c r="D188" s="130"/>
      <c r="E188" s="129"/>
      <c r="F188" s="130"/>
      <c r="G188" s="130"/>
      <c r="H188" s="130"/>
      <c r="I188" s="130"/>
      <c r="J188" s="130"/>
      <c r="K188" s="130"/>
      <c r="L188" s="130"/>
      <c r="M188" s="130"/>
      <c r="N188" s="130"/>
      <c r="O188" s="130"/>
      <c r="P188" s="130"/>
      <c r="Q188" s="113"/>
    </row>
    <row r="189" spans="1:17" ht="9.75">
      <c r="A189" s="134"/>
      <c r="B189" s="113"/>
      <c r="C189" s="129"/>
      <c r="D189" s="130"/>
      <c r="E189" s="129"/>
      <c r="F189" s="130"/>
      <c r="G189" s="130"/>
      <c r="H189" s="130"/>
      <c r="I189" s="130"/>
      <c r="J189" s="130"/>
      <c r="K189" s="130"/>
      <c r="L189" s="130"/>
      <c r="M189" s="130"/>
      <c r="N189" s="130"/>
      <c r="O189" s="130"/>
      <c r="P189" s="130"/>
      <c r="Q189" s="113"/>
    </row>
    <row r="190" spans="1:17" ht="9.75">
      <c r="A190" s="134"/>
      <c r="B190" s="113"/>
      <c r="C190" s="129"/>
      <c r="D190" s="130"/>
      <c r="E190" s="129"/>
      <c r="F190" s="130"/>
      <c r="G190" s="130"/>
      <c r="H190" s="130"/>
      <c r="I190" s="130"/>
      <c r="J190" s="130"/>
      <c r="K190" s="130"/>
      <c r="L190" s="130"/>
      <c r="M190" s="130"/>
      <c r="N190" s="130"/>
      <c r="O190" s="130"/>
      <c r="P190" s="130"/>
      <c r="Q190" s="113"/>
    </row>
    <row r="191" spans="1:17" ht="9.75">
      <c r="A191" s="134"/>
      <c r="B191" s="113"/>
      <c r="C191" s="129"/>
      <c r="D191" s="130"/>
      <c r="E191" s="129"/>
      <c r="F191" s="130"/>
      <c r="G191" s="130"/>
      <c r="H191" s="130"/>
      <c r="I191" s="130"/>
      <c r="J191" s="130"/>
      <c r="K191" s="130"/>
      <c r="L191" s="130"/>
      <c r="M191" s="130"/>
      <c r="N191" s="130"/>
      <c r="O191" s="130"/>
      <c r="P191" s="130"/>
      <c r="Q191" s="113"/>
    </row>
    <row r="192" spans="1:17" ht="9.75">
      <c r="A192" s="134"/>
      <c r="B192" s="113"/>
      <c r="C192" s="129"/>
      <c r="D192" s="130"/>
      <c r="E192" s="129"/>
      <c r="F192" s="130"/>
      <c r="G192" s="130"/>
      <c r="H192" s="130"/>
      <c r="I192" s="130"/>
      <c r="J192" s="130"/>
      <c r="K192" s="130"/>
      <c r="L192" s="130"/>
      <c r="M192" s="130"/>
      <c r="N192" s="130"/>
      <c r="O192" s="130"/>
      <c r="P192" s="130"/>
      <c r="Q192" s="113"/>
    </row>
    <row r="193" spans="1:17" ht="9.75">
      <c r="A193" s="134"/>
      <c r="B193" s="113"/>
      <c r="C193" s="129"/>
      <c r="D193" s="130"/>
      <c r="E193" s="129"/>
      <c r="F193" s="130"/>
      <c r="G193" s="130"/>
      <c r="H193" s="130"/>
      <c r="I193" s="130"/>
      <c r="J193" s="130"/>
      <c r="K193" s="130"/>
      <c r="L193" s="130"/>
      <c r="M193" s="130"/>
      <c r="N193" s="130"/>
      <c r="O193" s="130"/>
      <c r="P193" s="130"/>
      <c r="Q193" s="113"/>
    </row>
    <row r="194" spans="1:17" ht="9.75">
      <c r="A194" s="134"/>
      <c r="B194" s="113"/>
      <c r="C194" s="129"/>
      <c r="D194" s="130"/>
      <c r="E194" s="129"/>
      <c r="F194" s="130"/>
      <c r="G194" s="130"/>
      <c r="H194" s="130"/>
      <c r="I194" s="130"/>
      <c r="J194" s="130"/>
      <c r="K194" s="130"/>
      <c r="L194" s="130"/>
      <c r="M194" s="130"/>
      <c r="N194" s="130"/>
      <c r="O194" s="130"/>
      <c r="P194" s="130"/>
      <c r="Q194" s="113"/>
    </row>
    <row r="195" spans="1:17" ht="9.75">
      <c r="A195" s="134"/>
      <c r="B195" s="113"/>
      <c r="C195" s="129"/>
      <c r="D195" s="130"/>
      <c r="E195" s="129"/>
      <c r="F195" s="130"/>
      <c r="G195" s="130"/>
      <c r="H195" s="130"/>
      <c r="I195" s="130"/>
      <c r="J195" s="130"/>
      <c r="K195" s="130"/>
      <c r="L195" s="130"/>
      <c r="M195" s="130"/>
      <c r="N195" s="130"/>
      <c r="O195" s="130"/>
      <c r="P195" s="130"/>
      <c r="Q195" s="113"/>
    </row>
    <row r="196" spans="1:17" ht="9.75">
      <c r="A196" s="134"/>
      <c r="B196" s="113"/>
      <c r="C196" s="129"/>
      <c r="D196" s="130"/>
      <c r="E196" s="129"/>
      <c r="F196" s="130"/>
      <c r="G196" s="130"/>
      <c r="H196" s="130"/>
      <c r="I196" s="130"/>
      <c r="J196" s="130"/>
      <c r="K196" s="130"/>
      <c r="L196" s="130"/>
      <c r="M196" s="130"/>
      <c r="N196" s="130"/>
      <c r="O196" s="130"/>
      <c r="P196" s="130"/>
      <c r="Q196" s="113"/>
    </row>
    <row r="197" spans="1:17" ht="9.75">
      <c r="A197" s="134"/>
      <c r="B197" s="113"/>
      <c r="C197" s="129"/>
      <c r="D197" s="130"/>
      <c r="E197" s="129"/>
      <c r="F197" s="130"/>
      <c r="G197" s="130"/>
      <c r="H197" s="130"/>
      <c r="I197" s="130"/>
      <c r="J197" s="130"/>
      <c r="K197" s="130"/>
      <c r="L197" s="130"/>
      <c r="M197" s="130"/>
      <c r="N197" s="130"/>
      <c r="O197" s="130"/>
      <c r="P197" s="130"/>
      <c r="Q197" s="113"/>
    </row>
    <row r="198" spans="1:17" ht="9.75">
      <c r="A198" s="134"/>
      <c r="B198" s="113"/>
      <c r="C198" s="129"/>
      <c r="D198" s="130"/>
      <c r="E198" s="129"/>
      <c r="F198" s="130"/>
      <c r="G198" s="130"/>
      <c r="H198" s="130"/>
      <c r="I198" s="130"/>
      <c r="J198" s="130"/>
      <c r="K198" s="130"/>
      <c r="L198" s="130"/>
      <c r="M198" s="130"/>
      <c r="N198" s="130"/>
      <c r="O198" s="130"/>
      <c r="P198" s="130"/>
      <c r="Q198" s="113"/>
    </row>
    <row r="199" spans="1:17" ht="9.75">
      <c r="A199" s="134"/>
      <c r="B199" s="113"/>
      <c r="C199" s="129"/>
      <c r="D199" s="130"/>
      <c r="E199" s="129"/>
      <c r="F199" s="130"/>
      <c r="G199" s="130"/>
      <c r="H199" s="130"/>
      <c r="I199" s="130"/>
      <c r="J199" s="130"/>
      <c r="K199" s="130"/>
      <c r="L199" s="130"/>
      <c r="M199" s="130"/>
      <c r="N199" s="130"/>
      <c r="O199" s="130"/>
      <c r="P199" s="130"/>
      <c r="Q199" s="113"/>
    </row>
    <row r="200" spans="1:17" ht="9.75">
      <c r="A200" s="134"/>
      <c r="B200" s="113"/>
      <c r="C200" s="129"/>
      <c r="D200" s="130"/>
      <c r="E200" s="129"/>
      <c r="F200" s="130"/>
      <c r="G200" s="130"/>
      <c r="H200" s="130"/>
      <c r="I200" s="130"/>
      <c r="J200" s="130"/>
      <c r="K200" s="130"/>
      <c r="L200" s="130"/>
      <c r="M200" s="130"/>
      <c r="N200" s="130"/>
      <c r="O200" s="130"/>
      <c r="P200" s="130"/>
      <c r="Q200" s="113"/>
    </row>
    <row r="201" spans="1:17" ht="9.75">
      <c r="A201" s="134"/>
      <c r="B201" s="113"/>
      <c r="C201" s="129"/>
      <c r="D201" s="130"/>
      <c r="E201" s="129"/>
      <c r="F201" s="130"/>
      <c r="G201" s="130"/>
      <c r="H201" s="130"/>
      <c r="I201" s="130"/>
      <c r="J201" s="130"/>
      <c r="K201" s="130"/>
      <c r="L201" s="130"/>
      <c r="M201" s="130"/>
      <c r="N201" s="130"/>
      <c r="O201" s="130"/>
      <c r="P201" s="130"/>
      <c r="Q201" s="113"/>
    </row>
    <row r="202" spans="1:16" ht="9.75">
      <c r="A202" s="134"/>
      <c r="B202" s="113"/>
      <c r="C202" s="129"/>
      <c r="D202" s="130"/>
      <c r="E202" s="129"/>
      <c r="F202" s="130"/>
      <c r="G202" s="130"/>
      <c r="H202" s="130"/>
      <c r="I202" s="130"/>
      <c r="J202" s="130"/>
      <c r="K202" s="130"/>
      <c r="L202" s="130"/>
      <c r="M202" s="130"/>
      <c r="N202" s="130"/>
      <c r="O202" s="130"/>
      <c r="P202" s="130"/>
    </row>
    <row r="203" spans="1:16" ht="9.75">
      <c r="A203" s="134"/>
      <c r="B203" s="113"/>
      <c r="C203" s="129"/>
      <c r="D203" s="130"/>
      <c r="E203" s="129"/>
      <c r="F203" s="130"/>
      <c r="G203" s="130"/>
      <c r="H203" s="130"/>
      <c r="I203" s="130"/>
      <c r="J203" s="130"/>
      <c r="K203" s="130"/>
      <c r="L203" s="130"/>
      <c r="M203" s="130"/>
      <c r="N203" s="130"/>
      <c r="O203" s="130"/>
      <c r="P203" s="130"/>
    </row>
    <row r="204" spans="1:16" ht="9.75">
      <c r="A204" s="134"/>
      <c r="B204" s="113"/>
      <c r="C204" s="129"/>
      <c r="D204" s="130"/>
      <c r="E204" s="129"/>
      <c r="F204" s="130"/>
      <c r="G204" s="130"/>
      <c r="H204" s="130"/>
      <c r="I204" s="130"/>
      <c r="J204" s="130"/>
      <c r="K204" s="130"/>
      <c r="L204" s="130"/>
      <c r="M204" s="130"/>
      <c r="N204" s="130"/>
      <c r="O204" s="130"/>
      <c r="P204" s="130"/>
    </row>
    <row r="205" spans="1:16" ht="9.75">
      <c r="A205" s="134"/>
      <c r="B205" s="113"/>
      <c r="C205" s="129"/>
      <c r="D205" s="130"/>
      <c r="E205" s="129"/>
      <c r="F205" s="130"/>
      <c r="G205" s="130"/>
      <c r="H205" s="130"/>
      <c r="I205" s="130"/>
      <c r="J205" s="130"/>
      <c r="K205" s="130"/>
      <c r="L205" s="130"/>
      <c r="M205" s="130"/>
      <c r="N205" s="130"/>
      <c r="O205" s="130"/>
      <c r="P205" s="130"/>
    </row>
    <row r="206" spans="1:16" ht="9.75">
      <c r="A206" s="134"/>
      <c r="B206" s="113"/>
      <c r="C206" s="129"/>
      <c r="D206" s="130"/>
      <c r="E206" s="129"/>
      <c r="F206" s="130"/>
      <c r="G206" s="130"/>
      <c r="H206" s="130"/>
      <c r="I206" s="130"/>
      <c r="J206" s="130"/>
      <c r="K206" s="130"/>
      <c r="L206" s="130"/>
      <c r="M206" s="130"/>
      <c r="N206" s="130"/>
      <c r="O206" s="130"/>
      <c r="P206" s="130"/>
    </row>
    <row r="207" spans="1:16" ht="9.75">
      <c r="A207" s="134"/>
      <c r="B207" s="113"/>
      <c r="C207" s="129"/>
      <c r="D207" s="130"/>
      <c r="E207" s="129"/>
      <c r="F207" s="130"/>
      <c r="G207" s="130"/>
      <c r="H207" s="130"/>
      <c r="I207" s="130"/>
      <c r="J207" s="130"/>
      <c r="K207" s="130"/>
      <c r="L207" s="130"/>
      <c r="M207" s="130"/>
      <c r="N207" s="130"/>
      <c r="O207" s="130"/>
      <c r="P207" s="130"/>
    </row>
    <row r="208" spans="1:16" ht="9.75">
      <c r="A208" s="134"/>
      <c r="B208" s="113"/>
      <c r="C208" s="129"/>
      <c r="D208" s="130"/>
      <c r="E208" s="129"/>
      <c r="F208" s="130"/>
      <c r="G208" s="130"/>
      <c r="H208" s="130"/>
      <c r="I208" s="130"/>
      <c r="J208" s="130"/>
      <c r="K208" s="130"/>
      <c r="L208" s="130"/>
      <c r="M208" s="130"/>
      <c r="N208" s="130"/>
      <c r="O208" s="130"/>
      <c r="P208" s="130"/>
    </row>
    <row r="209" spans="1:16" ht="9.75">
      <c r="A209" s="134"/>
      <c r="B209" s="113"/>
      <c r="C209" s="129"/>
      <c r="D209" s="130"/>
      <c r="E209" s="129"/>
      <c r="F209" s="130"/>
      <c r="G209" s="130"/>
      <c r="H209" s="130"/>
      <c r="I209" s="130"/>
      <c r="J209" s="130"/>
      <c r="K209" s="130"/>
      <c r="L209" s="130"/>
      <c r="M209" s="130"/>
      <c r="N209" s="130"/>
      <c r="O209" s="130"/>
      <c r="P209" s="130"/>
    </row>
    <row r="210" spans="1:16" ht="9.75">
      <c r="A210" s="134"/>
      <c r="B210" s="113"/>
      <c r="C210" s="129"/>
      <c r="D210" s="130"/>
      <c r="E210" s="129"/>
      <c r="F210" s="130"/>
      <c r="G210" s="130"/>
      <c r="H210" s="130"/>
      <c r="I210" s="130"/>
      <c r="J210" s="130"/>
      <c r="K210" s="130"/>
      <c r="L210" s="130"/>
      <c r="M210" s="130"/>
      <c r="N210" s="130"/>
      <c r="O210" s="130"/>
      <c r="P210" s="130"/>
    </row>
    <row r="211" spans="1:16" ht="9.75">
      <c r="A211" s="134"/>
      <c r="B211" s="113"/>
      <c r="C211" s="129"/>
      <c r="D211" s="130"/>
      <c r="E211" s="129"/>
      <c r="F211" s="130"/>
      <c r="G211" s="130"/>
      <c r="H211" s="130"/>
      <c r="I211" s="130"/>
      <c r="J211" s="130"/>
      <c r="K211" s="130"/>
      <c r="L211" s="130"/>
      <c r="M211" s="130"/>
      <c r="N211" s="130"/>
      <c r="O211" s="130"/>
      <c r="P211" s="130"/>
    </row>
    <row r="212" spans="1:16" ht="9.75">
      <c r="A212" s="103"/>
      <c r="C212" s="103"/>
      <c r="D212" s="103"/>
      <c r="E212" s="103"/>
      <c r="F212" s="103"/>
      <c r="G212" s="103"/>
      <c r="H212" s="103"/>
      <c r="I212" s="103"/>
      <c r="J212" s="103"/>
      <c r="K212" s="103"/>
      <c r="L212" s="103"/>
      <c r="M212" s="103"/>
      <c r="N212" s="103"/>
      <c r="O212" s="103"/>
      <c r="P212" s="103"/>
    </row>
    <row r="213" spans="1:16" ht="9.75">
      <c r="A213" s="134"/>
      <c r="B213" s="113"/>
      <c r="C213" s="129"/>
      <c r="D213" s="130"/>
      <c r="E213" s="129"/>
      <c r="F213" s="130"/>
      <c r="G213" s="130"/>
      <c r="H213" s="130"/>
      <c r="I213" s="130"/>
      <c r="J213" s="130"/>
      <c r="K213" s="130"/>
      <c r="L213" s="130"/>
      <c r="M213" s="130"/>
      <c r="N213" s="130"/>
      <c r="O213" s="130"/>
      <c r="P213" s="130"/>
    </row>
    <row r="214" spans="1:16" ht="9.75">
      <c r="A214" s="134"/>
      <c r="B214" s="113"/>
      <c r="C214" s="129"/>
      <c r="D214" s="130"/>
      <c r="E214" s="129"/>
      <c r="F214" s="130"/>
      <c r="G214" s="130"/>
      <c r="H214" s="130"/>
      <c r="I214" s="130"/>
      <c r="J214" s="130"/>
      <c r="K214" s="130"/>
      <c r="L214" s="130"/>
      <c r="M214" s="130"/>
      <c r="N214" s="130"/>
      <c r="O214" s="130"/>
      <c r="P214" s="130"/>
    </row>
    <row r="215" spans="1:16" ht="9.75">
      <c r="A215" s="134"/>
      <c r="B215" s="113"/>
      <c r="C215" s="129"/>
      <c r="D215" s="130"/>
      <c r="E215" s="129"/>
      <c r="F215" s="130"/>
      <c r="G215" s="130"/>
      <c r="H215" s="130"/>
      <c r="I215" s="130"/>
      <c r="J215" s="130"/>
      <c r="K215" s="130"/>
      <c r="L215" s="130"/>
      <c r="M215" s="130"/>
      <c r="N215" s="130"/>
      <c r="O215" s="130"/>
      <c r="P215" s="130"/>
    </row>
    <row r="216" spans="1:16" ht="9.75">
      <c r="A216" s="134"/>
      <c r="B216" s="113"/>
      <c r="C216" s="129"/>
      <c r="D216" s="130"/>
      <c r="E216" s="129"/>
      <c r="F216" s="130"/>
      <c r="G216" s="130"/>
      <c r="H216" s="130"/>
      <c r="I216" s="130"/>
      <c r="J216" s="130"/>
      <c r="K216" s="130"/>
      <c r="L216" s="130"/>
      <c r="M216" s="130"/>
      <c r="N216" s="130"/>
      <c r="O216" s="130"/>
      <c r="P216" s="130"/>
    </row>
    <row r="217" spans="1:16" ht="9.75">
      <c r="A217" s="134"/>
      <c r="B217" s="113"/>
      <c r="C217" s="129"/>
      <c r="D217" s="130"/>
      <c r="E217" s="129"/>
      <c r="F217" s="130"/>
      <c r="G217" s="130"/>
      <c r="H217" s="130"/>
      <c r="I217" s="130"/>
      <c r="J217" s="130"/>
      <c r="K217" s="130"/>
      <c r="L217" s="130"/>
      <c r="M217" s="130"/>
      <c r="N217" s="130"/>
      <c r="O217" s="130"/>
      <c r="P217" s="130"/>
    </row>
    <row r="218" spans="1:16" ht="9.75">
      <c r="A218" s="134"/>
      <c r="B218" s="113"/>
      <c r="C218" s="129"/>
      <c r="D218" s="130"/>
      <c r="E218" s="129"/>
      <c r="F218" s="130"/>
      <c r="G218" s="130"/>
      <c r="H218" s="130"/>
      <c r="I218" s="130"/>
      <c r="J218" s="130"/>
      <c r="K218" s="130"/>
      <c r="L218" s="130"/>
      <c r="M218" s="130"/>
      <c r="N218" s="130"/>
      <c r="O218" s="130"/>
      <c r="P218" s="130"/>
    </row>
    <row r="219" spans="1:16" ht="9.75">
      <c r="A219" s="134"/>
      <c r="B219" s="113"/>
      <c r="C219" s="129"/>
      <c r="D219" s="130"/>
      <c r="E219" s="129"/>
      <c r="F219" s="130"/>
      <c r="G219" s="130"/>
      <c r="H219" s="130"/>
      <c r="I219" s="130"/>
      <c r="J219" s="130"/>
      <c r="K219" s="130"/>
      <c r="L219" s="130"/>
      <c r="M219" s="130"/>
      <c r="N219" s="130"/>
      <c r="O219" s="130"/>
      <c r="P219" s="130"/>
    </row>
    <row r="220" spans="1:16" ht="9.75">
      <c r="A220" s="134"/>
      <c r="B220" s="113"/>
      <c r="C220" s="129"/>
      <c r="D220" s="130"/>
      <c r="E220" s="129"/>
      <c r="F220" s="130"/>
      <c r="G220" s="130"/>
      <c r="H220" s="130"/>
      <c r="I220" s="130"/>
      <c r="J220" s="130"/>
      <c r="K220" s="130"/>
      <c r="L220" s="130"/>
      <c r="M220" s="130"/>
      <c r="N220" s="130"/>
      <c r="O220" s="130"/>
      <c r="P220" s="130"/>
    </row>
    <row r="221" spans="1:16" ht="9.75">
      <c r="A221" s="134"/>
      <c r="B221" s="113"/>
      <c r="C221" s="129"/>
      <c r="D221" s="130"/>
      <c r="E221" s="129"/>
      <c r="F221" s="130"/>
      <c r="G221" s="130"/>
      <c r="H221" s="130"/>
      <c r="I221" s="130"/>
      <c r="J221" s="130"/>
      <c r="K221" s="130"/>
      <c r="L221" s="130"/>
      <c r="M221" s="130"/>
      <c r="N221" s="130"/>
      <c r="O221" s="130"/>
      <c r="P221" s="130"/>
    </row>
    <row r="222" spans="1:16" ht="9.75">
      <c r="A222" s="134"/>
      <c r="B222" s="113"/>
      <c r="C222" s="129"/>
      <c r="D222" s="130"/>
      <c r="E222" s="129"/>
      <c r="F222" s="130"/>
      <c r="G222" s="130"/>
      <c r="H222" s="130"/>
      <c r="I222" s="130"/>
      <c r="J222" s="130"/>
      <c r="K222" s="130"/>
      <c r="L222" s="130"/>
      <c r="M222" s="130"/>
      <c r="N222" s="130"/>
      <c r="O222" s="130"/>
      <c r="P222" s="130"/>
    </row>
    <row r="223" spans="1:16" ht="9.75">
      <c r="A223" s="134"/>
      <c r="B223" s="113"/>
      <c r="C223" s="129"/>
      <c r="D223" s="130"/>
      <c r="E223" s="129"/>
      <c r="F223" s="130"/>
      <c r="G223" s="130"/>
      <c r="H223" s="130"/>
      <c r="I223" s="130"/>
      <c r="J223" s="130"/>
      <c r="K223" s="130"/>
      <c r="L223" s="130"/>
      <c r="M223" s="130"/>
      <c r="N223" s="130"/>
      <c r="O223" s="130"/>
      <c r="P223" s="130"/>
    </row>
    <row r="224" spans="1:16" ht="9.75">
      <c r="A224" s="134"/>
      <c r="B224" s="113"/>
      <c r="C224" s="129"/>
      <c r="D224" s="130"/>
      <c r="E224" s="129"/>
      <c r="F224" s="130"/>
      <c r="G224" s="130"/>
      <c r="H224" s="130"/>
      <c r="I224" s="130"/>
      <c r="J224" s="130"/>
      <c r="K224" s="130"/>
      <c r="L224" s="130"/>
      <c r="M224" s="130"/>
      <c r="N224" s="130"/>
      <c r="O224" s="130"/>
      <c r="P224" s="130"/>
    </row>
    <row r="225" spans="1:16" ht="9.75">
      <c r="A225" s="134"/>
      <c r="B225" s="113"/>
      <c r="C225" s="129"/>
      <c r="D225" s="130"/>
      <c r="E225" s="129"/>
      <c r="F225" s="130"/>
      <c r="G225" s="130"/>
      <c r="H225" s="130"/>
      <c r="I225" s="130"/>
      <c r="J225" s="130"/>
      <c r="K225" s="130"/>
      <c r="L225" s="130"/>
      <c r="M225" s="130"/>
      <c r="N225" s="130"/>
      <c r="O225" s="130"/>
      <c r="P225" s="130"/>
    </row>
    <row r="226" spans="1:16" ht="9.75">
      <c r="A226" s="134"/>
      <c r="B226" s="113"/>
      <c r="C226" s="129"/>
      <c r="D226" s="130"/>
      <c r="E226" s="129"/>
      <c r="F226" s="130"/>
      <c r="G226" s="130"/>
      <c r="H226" s="130"/>
      <c r="I226" s="130"/>
      <c r="J226" s="130"/>
      <c r="K226" s="130"/>
      <c r="L226" s="130"/>
      <c r="M226" s="130"/>
      <c r="N226" s="130"/>
      <c r="O226" s="130"/>
      <c r="P226" s="130"/>
    </row>
    <row r="227" spans="1:16" ht="9.75">
      <c r="A227" s="134"/>
      <c r="B227" s="113"/>
      <c r="C227" s="129"/>
      <c r="D227" s="130"/>
      <c r="E227" s="129"/>
      <c r="F227" s="130"/>
      <c r="G227" s="130"/>
      <c r="H227" s="130"/>
      <c r="I227" s="130"/>
      <c r="J227" s="130"/>
      <c r="K227" s="130"/>
      <c r="L227" s="130"/>
      <c r="M227" s="130"/>
      <c r="N227" s="130"/>
      <c r="O227" s="130"/>
      <c r="P227" s="130"/>
    </row>
    <row r="228" spans="1:16" ht="9.75">
      <c r="A228" s="134"/>
      <c r="B228" s="113"/>
      <c r="C228" s="129"/>
      <c r="D228" s="130"/>
      <c r="E228" s="129"/>
      <c r="F228" s="130"/>
      <c r="G228" s="130"/>
      <c r="H228" s="130"/>
      <c r="I228" s="130"/>
      <c r="J228" s="130"/>
      <c r="K228" s="130"/>
      <c r="L228" s="130"/>
      <c r="M228" s="130"/>
      <c r="N228" s="130"/>
      <c r="O228" s="130"/>
      <c r="P228" s="130"/>
    </row>
    <row r="229" spans="1:16" ht="9.75">
      <c r="A229" s="134"/>
      <c r="B229" s="113"/>
      <c r="C229" s="129"/>
      <c r="D229" s="130"/>
      <c r="E229" s="129"/>
      <c r="F229" s="130"/>
      <c r="G229" s="130"/>
      <c r="H229" s="130"/>
      <c r="I229" s="130"/>
      <c r="J229" s="130"/>
      <c r="K229" s="130"/>
      <c r="L229" s="130"/>
      <c r="M229" s="130"/>
      <c r="N229" s="130"/>
      <c r="O229" s="130"/>
      <c r="P229" s="130"/>
    </row>
    <row r="230" spans="1:16" ht="9.75">
      <c r="A230" s="134"/>
      <c r="B230" s="113"/>
      <c r="C230" s="129"/>
      <c r="D230" s="130"/>
      <c r="E230" s="129"/>
      <c r="F230" s="130"/>
      <c r="G230" s="130"/>
      <c r="H230" s="130"/>
      <c r="I230" s="130"/>
      <c r="J230" s="130"/>
      <c r="K230" s="130"/>
      <c r="L230" s="130"/>
      <c r="M230" s="130"/>
      <c r="N230" s="130"/>
      <c r="O230" s="130"/>
      <c r="P230" s="130"/>
    </row>
    <row r="231" spans="1:16" ht="9.75">
      <c r="A231" s="134"/>
      <c r="B231" s="113"/>
      <c r="C231" s="129"/>
      <c r="D231" s="130"/>
      <c r="E231" s="129"/>
      <c r="F231" s="130"/>
      <c r="G231" s="130"/>
      <c r="H231" s="130"/>
      <c r="I231" s="130"/>
      <c r="J231" s="130"/>
      <c r="K231" s="130"/>
      <c r="L231" s="130"/>
      <c r="M231" s="130"/>
      <c r="N231" s="130"/>
      <c r="O231" s="130"/>
      <c r="P231" s="130"/>
    </row>
    <row r="232" spans="1:16" ht="9.75">
      <c r="A232" s="134"/>
      <c r="B232" s="113"/>
      <c r="C232" s="129"/>
      <c r="D232" s="130"/>
      <c r="E232" s="129"/>
      <c r="F232" s="130"/>
      <c r="G232" s="130"/>
      <c r="H232" s="130"/>
      <c r="I232" s="130"/>
      <c r="J232" s="130"/>
      <c r="K232" s="130"/>
      <c r="L232" s="130"/>
      <c r="M232" s="130"/>
      <c r="N232" s="130"/>
      <c r="O232" s="130"/>
      <c r="P232" s="130"/>
    </row>
    <row r="233" spans="1:16" ht="9.75">
      <c r="A233" s="134"/>
      <c r="B233" s="113"/>
      <c r="C233" s="129"/>
      <c r="D233" s="130"/>
      <c r="E233" s="129"/>
      <c r="F233" s="130"/>
      <c r="G233" s="130"/>
      <c r="H233" s="130"/>
      <c r="I233" s="130"/>
      <c r="J233" s="130"/>
      <c r="K233" s="130"/>
      <c r="L233" s="130"/>
      <c r="M233" s="130"/>
      <c r="N233" s="130"/>
      <c r="O233" s="130"/>
      <c r="P233" s="130"/>
    </row>
    <row r="234" spans="1:16" ht="9.75">
      <c r="A234" s="134"/>
      <c r="B234" s="113"/>
      <c r="C234" s="129"/>
      <c r="D234" s="130"/>
      <c r="E234" s="129"/>
      <c r="F234" s="130"/>
      <c r="G234" s="130"/>
      <c r="H234" s="130"/>
      <c r="I234" s="130"/>
      <c r="J234" s="130"/>
      <c r="K234" s="130"/>
      <c r="L234" s="130"/>
      <c r="M234" s="130"/>
      <c r="N234" s="130"/>
      <c r="O234" s="130"/>
      <c r="P234" s="130"/>
    </row>
    <row r="235" spans="1:16" ht="9.75">
      <c r="A235" s="134"/>
      <c r="B235" s="113"/>
      <c r="C235" s="129"/>
      <c r="D235" s="130"/>
      <c r="E235" s="129"/>
      <c r="F235" s="130"/>
      <c r="G235" s="130"/>
      <c r="H235" s="130"/>
      <c r="I235" s="130"/>
      <c r="J235" s="130"/>
      <c r="K235" s="130"/>
      <c r="L235" s="130"/>
      <c r="M235" s="130"/>
      <c r="N235" s="130"/>
      <c r="O235" s="130"/>
      <c r="P235" s="130"/>
    </row>
    <row r="236" spans="1:16" ht="9.75">
      <c r="A236" s="134"/>
      <c r="B236" s="113"/>
      <c r="C236" s="129"/>
      <c r="D236" s="130"/>
      <c r="E236" s="129"/>
      <c r="F236" s="130"/>
      <c r="G236" s="130"/>
      <c r="H236" s="130"/>
      <c r="I236" s="130"/>
      <c r="J236" s="130"/>
      <c r="K236" s="130"/>
      <c r="L236" s="130"/>
      <c r="M236" s="130"/>
      <c r="N236" s="130"/>
      <c r="O236" s="130"/>
      <c r="P236" s="130"/>
    </row>
    <row r="237" spans="1:16" ht="9.75">
      <c r="A237" s="134"/>
      <c r="B237" s="113"/>
      <c r="C237" s="129"/>
      <c r="D237" s="130"/>
      <c r="E237" s="129"/>
      <c r="F237" s="130"/>
      <c r="G237" s="130"/>
      <c r="H237" s="130"/>
      <c r="I237" s="130"/>
      <c r="J237" s="130"/>
      <c r="K237" s="130"/>
      <c r="L237" s="130"/>
      <c r="M237" s="130"/>
      <c r="N237" s="130"/>
      <c r="O237" s="130"/>
      <c r="P237" s="130"/>
    </row>
    <row r="238" spans="1:16" ht="9.75">
      <c r="A238" s="134"/>
      <c r="B238" s="113"/>
      <c r="C238" s="129"/>
      <c r="D238" s="130"/>
      <c r="E238" s="129"/>
      <c r="F238" s="130"/>
      <c r="G238" s="130"/>
      <c r="H238" s="130"/>
      <c r="I238" s="130"/>
      <c r="J238" s="130"/>
      <c r="K238" s="130"/>
      <c r="L238" s="130"/>
      <c r="M238" s="130"/>
      <c r="N238" s="130"/>
      <c r="O238" s="130"/>
      <c r="P238" s="130"/>
    </row>
    <row r="239" spans="1:16" ht="9.75">
      <c r="A239" s="134"/>
      <c r="B239" s="113"/>
      <c r="C239" s="129"/>
      <c r="D239" s="130"/>
      <c r="E239" s="129"/>
      <c r="F239" s="130"/>
      <c r="G239" s="130"/>
      <c r="H239" s="130"/>
      <c r="I239" s="130"/>
      <c r="J239" s="130"/>
      <c r="K239" s="130"/>
      <c r="L239" s="130"/>
      <c r="M239" s="130"/>
      <c r="N239" s="130"/>
      <c r="O239" s="130"/>
      <c r="P239" s="130"/>
    </row>
    <row r="240" spans="1:16" ht="9.75">
      <c r="A240" s="103"/>
      <c r="C240" s="103"/>
      <c r="D240" s="103"/>
      <c r="E240" s="103"/>
      <c r="F240" s="103"/>
      <c r="G240" s="103"/>
      <c r="H240" s="103"/>
      <c r="I240" s="103"/>
      <c r="J240" s="103"/>
      <c r="K240" s="103"/>
      <c r="L240" s="103"/>
      <c r="M240" s="103"/>
      <c r="N240" s="103"/>
      <c r="O240" s="103"/>
      <c r="P240" s="103"/>
    </row>
    <row r="241" spans="1:16" ht="9.75">
      <c r="A241" s="134"/>
      <c r="B241" s="113"/>
      <c r="C241" s="129"/>
      <c r="D241" s="130"/>
      <c r="E241" s="129"/>
      <c r="F241" s="130"/>
      <c r="G241" s="130"/>
      <c r="H241" s="130"/>
      <c r="I241" s="130"/>
      <c r="J241" s="130"/>
      <c r="K241" s="130"/>
      <c r="L241" s="130"/>
      <c r="M241" s="130"/>
      <c r="N241" s="130"/>
      <c r="O241" s="130"/>
      <c r="P241" s="130"/>
    </row>
    <row r="242" spans="1:16" ht="9.75">
      <c r="A242" s="134"/>
      <c r="B242" s="113"/>
      <c r="C242" s="129"/>
      <c r="D242" s="130"/>
      <c r="E242" s="129"/>
      <c r="F242" s="130"/>
      <c r="G242" s="130"/>
      <c r="H242" s="130"/>
      <c r="I242" s="130"/>
      <c r="J242" s="130"/>
      <c r="K242" s="130"/>
      <c r="L242" s="130"/>
      <c r="M242" s="130"/>
      <c r="N242" s="130"/>
      <c r="O242" s="130"/>
      <c r="P242" s="130"/>
    </row>
    <row r="243" spans="1:16" ht="9.75">
      <c r="A243" s="134"/>
      <c r="B243" s="113"/>
      <c r="C243" s="129"/>
      <c r="D243" s="130"/>
      <c r="E243" s="129"/>
      <c r="F243" s="130"/>
      <c r="G243" s="130"/>
      <c r="H243" s="130"/>
      <c r="I243" s="130"/>
      <c r="J243" s="130"/>
      <c r="K243" s="130"/>
      <c r="L243" s="130"/>
      <c r="M243" s="130"/>
      <c r="N243" s="130"/>
      <c r="O243" s="130"/>
      <c r="P243" s="130"/>
    </row>
    <row r="244" spans="1:16" ht="9.75">
      <c r="A244" s="134"/>
      <c r="B244" s="113"/>
      <c r="C244" s="129"/>
      <c r="D244" s="130"/>
      <c r="E244" s="129"/>
      <c r="F244" s="130"/>
      <c r="G244" s="130"/>
      <c r="H244" s="130"/>
      <c r="I244" s="130"/>
      <c r="J244" s="130"/>
      <c r="K244" s="130"/>
      <c r="L244" s="130"/>
      <c r="M244" s="130"/>
      <c r="N244" s="130"/>
      <c r="O244" s="130"/>
      <c r="P244" s="130"/>
    </row>
    <row r="245" spans="1:16" ht="9.75">
      <c r="A245" s="134"/>
      <c r="B245" s="113"/>
      <c r="C245" s="129"/>
      <c r="D245" s="130"/>
      <c r="E245" s="129"/>
      <c r="F245" s="130"/>
      <c r="G245" s="130"/>
      <c r="H245" s="130"/>
      <c r="I245" s="130"/>
      <c r="J245" s="130"/>
      <c r="K245" s="130"/>
      <c r="L245" s="130"/>
      <c r="M245" s="130"/>
      <c r="N245" s="130"/>
      <c r="O245" s="130"/>
      <c r="P245" s="130"/>
    </row>
    <row r="246" spans="1:16" ht="9.75">
      <c r="A246" s="134"/>
      <c r="B246" s="113"/>
      <c r="C246" s="129"/>
      <c r="D246" s="130"/>
      <c r="E246" s="129"/>
      <c r="F246" s="130"/>
      <c r="G246" s="130"/>
      <c r="H246" s="130"/>
      <c r="I246" s="130"/>
      <c r="J246" s="130"/>
      <c r="K246" s="130"/>
      <c r="L246" s="130"/>
      <c r="M246" s="130"/>
      <c r="N246" s="130"/>
      <c r="O246" s="130"/>
      <c r="P246" s="130"/>
    </row>
    <row r="247" spans="1:16" ht="9.75">
      <c r="A247" s="134"/>
      <c r="B247" s="113"/>
      <c r="C247" s="129"/>
      <c r="D247" s="130"/>
      <c r="E247" s="129"/>
      <c r="F247" s="130"/>
      <c r="G247" s="130"/>
      <c r="H247" s="130"/>
      <c r="I247" s="130"/>
      <c r="J247" s="130"/>
      <c r="K247" s="130"/>
      <c r="L247" s="130"/>
      <c r="M247" s="130"/>
      <c r="N247" s="130"/>
      <c r="O247" s="130"/>
      <c r="P247" s="130"/>
    </row>
    <row r="248" spans="1:16" ht="9.75">
      <c r="A248" s="134"/>
      <c r="B248" s="113"/>
      <c r="C248" s="129"/>
      <c r="D248" s="130"/>
      <c r="E248" s="129"/>
      <c r="F248" s="130"/>
      <c r="G248" s="130"/>
      <c r="H248" s="130"/>
      <c r="I248" s="130"/>
      <c r="J248" s="130"/>
      <c r="K248" s="130"/>
      <c r="L248" s="130"/>
      <c r="M248" s="130"/>
      <c r="N248" s="130"/>
      <c r="O248" s="130"/>
      <c r="P248" s="130"/>
    </row>
    <row r="249" spans="1:16" ht="9.75">
      <c r="A249" s="134"/>
      <c r="B249" s="113"/>
      <c r="C249" s="129"/>
      <c r="D249" s="130"/>
      <c r="E249" s="129"/>
      <c r="F249" s="130"/>
      <c r="G249" s="130"/>
      <c r="H249" s="130"/>
      <c r="I249" s="130"/>
      <c r="J249" s="130"/>
      <c r="K249" s="130"/>
      <c r="L249" s="130"/>
      <c r="M249" s="130"/>
      <c r="N249" s="130"/>
      <c r="O249" s="130"/>
      <c r="P249" s="130"/>
    </row>
    <row r="250" spans="1:16" ht="9.75">
      <c r="A250" s="134"/>
      <c r="B250" s="113"/>
      <c r="C250" s="129"/>
      <c r="D250" s="130"/>
      <c r="E250" s="129"/>
      <c r="F250" s="130"/>
      <c r="G250" s="130"/>
      <c r="H250" s="130"/>
      <c r="I250" s="130"/>
      <c r="J250" s="130"/>
      <c r="K250" s="130"/>
      <c r="L250" s="130"/>
      <c r="M250" s="130"/>
      <c r="N250" s="130"/>
      <c r="O250" s="130"/>
      <c r="P250" s="130"/>
    </row>
    <row r="251" spans="1:16" ht="9.75">
      <c r="A251" s="134"/>
      <c r="B251" s="113"/>
      <c r="C251" s="129"/>
      <c r="D251" s="130"/>
      <c r="E251" s="129"/>
      <c r="F251" s="130"/>
      <c r="G251" s="130"/>
      <c r="H251" s="130"/>
      <c r="I251" s="130"/>
      <c r="J251" s="130"/>
      <c r="K251" s="130"/>
      <c r="L251" s="130"/>
      <c r="M251" s="130"/>
      <c r="N251" s="130"/>
      <c r="O251" s="130"/>
      <c r="P251" s="130"/>
    </row>
    <row r="252" spans="1:16" ht="9.75">
      <c r="A252" s="134"/>
      <c r="B252" s="113"/>
      <c r="C252" s="129"/>
      <c r="D252" s="130"/>
      <c r="E252" s="129"/>
      <c r="F252" s="130"/>
      <c r="G252" s="130"/>
      <c r="H252" s="130"/>
      <c r="I252" s="130"/>
      <c r="J252" s="130"/>
      <c r="K252" s="130"/>
      <c r="L252" s="130"/>
      <c r="M252" s="130"/>
      <c r="N252" s="130"/>
      <c r="O252" s="130"/>
      <c r="P252" s="130"/>
    </row>
    <row r="253" spans="1:16" ht="9.75">
      <c r="A253" s="134"/>
      <c r="B253" s="113"/>
      <c r="C253" s="129"/>
      <c r="D253" s="130"/>
      <c r="E253" s="129"/>
      <c r="F253" s="130"/>
      <c r="G253" s="130"/>
      <c r="H253" s="130"/>
      <c r="I253" s="130"/>
      <c r="J253" s="130"/>
      <c r="K253" s="130"/>
      <c r="L253" s="130"/>
      <c r="M253" s="130"/>
      <c r="N253" s="130"/>
      <c r="O253" s="130"/>
      <c r="P253" s="130"/>
    </row>
    <row r="254" spans="1:16" ht="9.75">
      <c r="A254" s="134"/>
      <c r="B254" s="113"/>
      <c r="C254" s="129"/>
      <c r="D254" s="130"/>
      <c r="E254" s="129"/>
      <c r="F254" s="130"/>
      <c r="G254" s="130"/>
      <c r="H254" s="130"/>
      <c r="I254" s="130"/>
      <c r="J254" s="130"/>
      <c r="K254" s="130"/>
      <c r="L254" s="130"/>
      <c r="M254" s="130"/>
      <c r="N254" s="130"/>
      <c r="O254" s="130"/>
      <c r="P254" s="130"/>
    </row>
    <row r="255" spans="1:16" ht="9.75">
      <c r="A255" s="134"/>
      <c r="B255" s="113"/>
      <c r="C255" s="129"/>
      <c r="D255" s="130"/>
      <c r="E255" s="129"/>
      <c r="F255" s="130"/>
      <c r="G255" s="130"/>
      <c r="H255" s="130"/>
      <c r="I255" s="130"/>
      <c r="J255" s="130"/>
      <c r="K255" s="130"/>
      <c r="L255" s="130"/>
      <c r="M255" s="130"/>
      <c r="N255" s="130"/>
      <c r="O255" s="130"/>
      <c r="P255" s="130"/>
    </row>
    <row r="256" spans="1:16" ht="9.75">
      <c r="A256" s="134"/>
      <c r="B256" s="113"/>
      <c r="C256" s="129"/>
      <c r="D256" s="130"/>
      <c r="E256" s="129"/>
      <c r="F256" s="130"/>
      <c r="G256" s="130"/>
      <c r="H256" s="130"/>
      <c r="I256" s="130"/>
      <c r="J256" s="130"/>
      <c r="K256" s="130"/>
      <c r="L256" s="130"/>
      <c r="M256" s="130"/>
      <c r="N256" s="130"/>
      <c r="O256" s="130"/>
      <c r="P256" s="130"/>
    </row>
    <row r="257" spans="1:16" ht="9.75">
      <c r="A257" s="134"/>
      <c r="B257" s="113"/>
      <c r="C257" s="129"/>
      <c r="D257" s="130"/>
      <c r="E257" s="129"/>
      <c r="F257" s="130"/>
      <c r="G257" s="130"/>
      <c r="H257" s="130"/>
      <c r="I257" s="130"/>
      <c r="J257" s="130"/>
      <c r="K257" s="130"/>
      <c r="L257" s="130"/>
      <c r="M257" s="130"/>
      <c r="N257" s="130"/>
      <c r="O257" s="130"/>
      <c r="P257" s="130"/>
    </row>
    <row r="258" spans="1:16" ht="9.75">
      <c r="A258" s="134"/>
      <c r="B258" s="113"/>
      <c r="C258" s="129"/>
      <c r="D258" s="130"/>
      <c r="E258" s="129"/>
      <c r="F258" s="130"/>
      <c r="G258" s="130"/>
      <c r="H258" s="130"/>
      <c r="I258" s="130"/>
      <c r="J258" s="130"/>
      <c r="K258" s="130"/>
      <c r="L258" s="130"/>
      <c r="M258" s="130"/>
      <c r="N258" s="130"/>
      <c r="O258" s="130"/>
      <c r="P258" s="130"/>
    </row>
    <row r="259" spans="1:16" ht="9.75">
      <c r="A259" s="134"/>
      <c r="B259" s="113"/>
      <c r="C259" s="129"/>
      <c r="D259" s="130"/>
      <c r="E259" s="129"/>
      <c r="F259" s="130"/>
      <c r="G259" s="130"/>
      <c r="H259" s="130"/>
      <c r="I259" s="130"/>
      <c r="J259" s="130"/>
      <c r="K259" s="130"/>
      <c r="L259" s="130"/>
      <c r="M259" s="130"/>
      <c r="N259" s="130"/>
      <c r="O259" s="130"/>
      <c r="P259" s="130"/>
    </row>
    <row r="260" spans="1:16" ht="9.75">
      <c r="A260" s="134"/>
      <c r="B260" s="113"/>
      <c r="C260" s="129"/>
      <c r="D260" s="130"/>
      <c r="E260" s="129"/>
      <c r="F260" s="130"/>
      <c r="G260" s="130"/>
      <c r="H260" s="130"/>
      <c r="I260" s="130"/>
      <c r="J260" s="130"/>
      <c r="K260" s="130"/>
      <c r="L260" s="130"/>
      <c r="M260" s="130"/>
      <c r="N260" s="130"/>
      <c r="O260" s="130"/>
      <c r="P260" s="130"/>
    </row>
    <row r="261" spans="1:16" ht="9.75">
      <c r="A261" s="134"/>
      <c r="B261" s="113"/>
      <c r="C261" s="129"/>
      <c r="D261" s="130"/>
      <c r="E261" s="129"/>
      <c r="F261" s="130"/>
      <c r="G261" s="130"/>
      <c r="H261" s="130"/>
      <c r="I261" s="130"/>
      <c r="J261" s="130"/>
      <c r="K261" s="130"/>
      <c r="L261" s="130"/>
      <c r="M261" s="130"/>
      <c r="N261" s="130"/>
      <c r="O261" s="130"/>
      <c r="P261" s="130"/>
    </row>
    <row r="262" spans="1:16" ht="9.75">
      <c r="A262" s="134"/>
      <c r="B262" s="113"/>
      <c r="C262" s="129"/>
      <c r="D262" s="130"/>
      <c r="E262" s="129"/>
      <c r="F262" s="130"/>
      <c r="G262" s="130"/>
      <c r="H262" s="130"/>
      <c r="I262" s="130"/>
      <c r="J262" s="130"/>
      <c r="K262" s="130"/>
      <c r="L262" s="130"/>
      <c r="M262" s="130"/>
      <c r="N262" s="130"/>
      <c r="O262" s="130"/>
      <c r="P262" s="130"/>
    </row>
    <row r="263" spans="1:16" ht="9.75">
      <c r="A263" s="134"/>
      <c r="B263" s="113"/>
      <c r="C263" s="129"/>
      <c r="D263" s="130"/>
      <c r="E263" s="129"/>
      <c r="F263" s="130"/>
      <c r="G263" s="130"/>
      <c r="H263" s="130"/>
      <c r="I263" s="130"/>
      <c r="J263" s="130"/>
      <c r="K263" s="130"/>
      <c r="L263" s="130"/>
      <c r="M263" s="130"/>
      <c r="N263" s="130"/>
      <c r="O263" s="130"/>
      <c r="P263" s="130"/>
    </row>
    <row r="264" spans="1:16" ht="9.75">
      <c r="A264" s="134"/>
      <c r="B264" s="113"/>
      <c r="C264" s="129"/>
      <c r="D264" s="130"/>
      <c r="E264" s="129"/>
      <c r="F264" s="130"/>
      <c r="G264" s="130"/>
      <c r="H264" s="130"/>
      <c r="I264" s="130"/>
      <c r="J264" s="130"/>
      <c r="K264" s="130"/>
      <c r="L264" s="130"/>
      <c r="M264" s="130"/>
      <c r="N264" s="130"/>
      <c r="O264" s="130"/>
      <c r="P264" s="130"/>
    </row>
    <row r="265" spans="1:16" ht="9.75">
      <c r="A265" s="134"/>
      <c r="B265" s="113"/>
      <c r="C265" s="129"/>
      <c r="D265" s="130"/>
      <c r="E265" s="129"/>
      <c r="F265" s="130"/>
      <c r="G265" s="130"/>
      <c r="H265" s="130"/>
      <c r="I265" s="130"/>
      <c r="J265" s="130"/>
      <c r="K265" s="130"/>
      <c r="L265" s="130"/>
      <c r="M265" s="130"/>
      <c r="N265" s="130"/>
      <c r="O265" s="130"/>
      <c r="P265" s="130"/>
    </row>
    <row r="266" spans="1:16" ht="9.75">
      <c r="A266" s="134"/>
      <c r="B266" s="113"/>
      <c r="C266" s="129"/>
      <c r="D266" s="130"/>
      <c r="E266" s="129"/>
      <c r="F266" s="130"/>
      <c r="G266" s="130"/>
      <c r="H266" s="130"/>
      <c r="I266" s="130"/>
      <c r="J266" s="130"/>
      <c r="K266" s="130"/>
      <c r="L266" s="130"/>
      <c r="M266" s="130"/>
      <c r="N266" s="130"/>
      <c r="O266" s="130"/>
      <c r="P266" s="130"/>
    </row>
    <row r="267" spans="1:16" ht="9.75">
      <c r="A267" s="134"/>
      <c r="B267" s="113"/>
      <c r="C267" s="129"/>
      <c r="D267" s="130"/>
      <c r="E267" s="129"/>
      <c r="F267" s="130"/>
      <c r="G267" s="130"/>
      <c r="H267" s="130"/>
      <c r="I267" s="130"/>
      <c r="J267" s="130"/>
      <c r="K267" s="130"/>
      <c r="L267" s="130"/>
      <c r="M267" s="130"/>
      <c r="N267" s="130"/>
      <c r="O267" s="130"/>
      <c r="P267" s="130"/>
    </row>
    <row r="268" spans="1:16" ht="9.75">
      <c r="A268" s="134"/>
      <c r="B268" s="113"/>
      <c r="C268" s="129"/>
      <c r="D268" s="130"/>
      <c r="E268" s="129"/>
      <c r="F268" s="130"/>
      <c r="G268" s="130"/>
      <c r="H268" s="130"/>
      <c r="I268" s="130"/>
      <c r="J268" s="130"/>
      <c r="K268" s="130"/>
      <c r="L268" s="130"/>
      <c r="M268" s="130"/>
      <c r="N268" s="130"/>
      <c r="O268" s="130"/>
      <c r="P268" s="130"/>
    </row>
    <row r="269" spans="1:16" ht="9.75">
      <c r="A269" s="134"/>
      <c r="B269" s="113"/>
      <c r="C269" s="129"/>
      <c r="D269" s="130"/>
      <c r="E269" s="129"/>
      <c r="F269" s="130"/>
      <c r="G269" s="130"/>
      <c r="H269" s="130"/>
      <c r="I269" s="130"/>
      <c r="J269" s="130"/>
      <c r="K269" s="130"/>
      <c r="L269" s="130"/>
      <c r="M269" s="130"/>
      <c r="N269" s="130"/>
      <c r="O269" s="130"/>
      <c r="P269" s="130"/>
    </row>
    <row r="270" spans="1:16" ht="9.75">
      <c r="A270" s="134"/>
      <c r="B270" s="113"/>
      <c r="C270" s="129"/>
      <c r="D270" s="130"/>
      <c r="E270" s="129"/>
      <c r="F270" s="130"/>
      <c r="G270" s="130"/>
      <c r="H270" s="130"/>
      <c r="I270" s="130"/>
      <c r="J270" s="130"/>
      <c r="K270" s="130"/>
      <c r="L270" s="130"/>
      <c r="M270" s="130"/>
      <c r="N270" s="130"/>
      <c r="O270" s="130"/>
      <c r="P270" s="130"/>
    </row>
    <row r="271" spans="1:16" ht="9.75">
      <c r="A271" s="134"/>
      <c r="B271" s="113"/>
      <c r="C271" s="129"/>
      <c r="D271" s="130"/>
      <c r="E271" s="129"/>
      <c r="F271" s="130"/>
      <c r="G271" s="130"/>
      <c r="H271" s="130"/>
      <c r="I271" s="130"/>
      <c r="J271" s="130"/>
      <c r="K271" s="130"/>
      <c r="L271" s="130"/>
      <c r="M271" s="130"/>
      <c r="N271" s="130"/>
      <c r="O271" s="130"/>
      <c r="P271" s="130"/>
    </row>
    <row r="272" spans="1:16" ht="9.75">
      <c r="A272" s="134"/>
      <c r="B272" s="113"/>
      <c r="C272" s="129"/>
      <c r="D272" s="130"/>
      <c r="E272" s="129"/>
      <c r="F272" s="130"/>
      <c r="G272" s="130"/>
      <c r="H272" s="130"/>
      <c r="I272" s="130"/>
      <c r="J272" s="130"/>
      <c r="K272" s="130"/>
      <c r="L272" s="130"/>
      <c r="M272" s="130"/>
      <c r="N272" s="130"/>
      <c r="O272" s="130"/>
      <c r="P272" s="130"/>
    </row>
    <row r="273" spans="1:16" ht="9.75">
      <c r="A273" s="134"/>
      <c r="B273" s="113"/>
      <c r="C273" s="129"/>
      <c r="D273" s="130"/>
      <c r="E273" s="129"/>
      <c r="F273" s="130"/>
      <c r="G273" s="130"/>
      <c r="H273" s="130"/>
      <c r="I273" s="130"/>
      <c r="J273" s="130"/>
      <c r="K273" s="130"/>
      <c r="L273" s="130"/>
      <c r="M273" s="130"/>
      <c r="N273" s="130"/>
      <c r="O273" s="130"/>
      <c r="P273" s="130"/>
    </row>
    <row r="274" spans="1:16" ht="9.75">
      <c r="A274" s="134"/>
      <c r="B274" s="113"/>
      <c r="C274" s="129"/>
      <c r="D274" s="130"/>
      <c r="E274" s="129"/>
      <c r="F274" s="130"/>
      <c r="G274" s="130"/>
      <c r="H274" s="130"/>
      <c r="I274" s="130"/>
      <c r="J274" s="130"/>
      <c r="K274" s="130"/>
      <c r="L274" s="130"/>
      <c r="M274" s="130"/>
      <c r="N274" s="130"/>
      <c r="O274" s="130"/>
      <c r="P274" s="130"/>
    </row>
    <row r="275" spans="1:16" ht="9.75">
      <c r="A275" s="134"/>
      <c r="B275" s="113"/>
      <c r="C275" s="129"/>
      <c r="D275" s="130"/>
      <c r="E275" s="129"/>
      <c r="F275" s="130"/>
      <c r="G275" s="130"/>
      <c r="H275" s="130"/>
      <c r="I275" s="130"/>
      <c r="J275" s="130"/>
      <c r="K275" s="130"/>
      <c r="L275" s="130"/>
      <c r="M275" s="130"/>
      <c r="N275" s="130"/>
      <c r="O275" s="130"/>
      <c r="P275" s="130"/>
    </row>
    <row r="276" spans="1:16" ht="9.75">
      <c r="A276" s="134"/>
      <c r="B276" s="113"/>
      <c r="C276" s="129"/>
      <c r="D276" s="130"/>
      <c r="E276" s="129"/>
      <c r="F276" s="130"/>
      <c r="G276" s="130"/>
      <c r="H276" s="130"/>
      <c r="I276" s="130"/>
      <c r="J276" s="130"/>
      <c r="K276" s="130"/>
      <c r="L276" s="130"/>
      <c r="M276" s="130"/>
      <c r="N276" s="130"/>
      <c r="O276" s="130"/>
      <c r="P276" s="130"/>
    </row>
    <row r="277" spans="1:16" ht="9.75">
      <c r="A277" s="134"/>
      <c r="B277" s="113"/>
      <c r="C277" s="129"/>
      <c r="D277" s="130"/>
      <c r="E277" s="129"/>
      <c r="F277" s="130"/>
      <c r="G277" s="130"/>
      <c r="H277" s="130"/>
      <c r="I277" s="130"/>
      <c r="J277" s="130"/>
      <c r="K277" s="130"/>
      <c r="L277" s="130"/>
      <c r="M277" s="130"/>
      <c r="N277" s="130"/>
      <c r="O277" s="130"/>
      <c r="P277" s="130"/>
    </row>
    <row r="278" spans="1:16" ht="9.75">
      <c r="A278" s="134"/>
      <c r="B278" s="113"/>
      <c r="C278" s="129"/>
      <c r="D278" s="130"/>
      <c r="E278" s="129"/>
      <c r="F278" s="130"/>
      <c r="G278" s="130"/>
      <c r="H278" s="130"/>
      <c r="I278" s="130"/>
      <c r="J278" s="130"/>
      <c r="K278" s="130"/>
      <c r="L278" s="130"/>
      <c r="M278" s="130"/>
      <c r="N278" s="130"/>
      <c r="O278" s="130"/>
      <c r="P278" s="130"/>
    </row>
    <row r="279" spans="1:16" ht="9.75">
      <c r="A279" s="134"/>
      <c r="B279" s="113"/>
      <c r="C279" s="129"/>
      <c r="D279" s="130"/>
      <c r="E279" s="129"/>
      <c r="F279" s="130"/>
      <c r="G279" s="130"/>
      <c r="H279" s="130"/>
      <c r="I279" s="130"/>
      <c r="J279" s="130"/>
      <c r="K279" s="130"/>
      <c r="L279" s="130"/>
      <c r="M279" s="130"/>
      <c r="N279" s="130"/>
      <c r="O279" s="130"/>
      <c r="P279" s="130"/>
    </row>
    <row r="280" spans="1:16" ht="9.75">
      <c r="A280" s="134"/>
      <c r="B280" s="113"/>
      <c r="C280" s="129"/>
      <c r="D280" s="130"/>
      <c r="E280" s="129"/>
      <c r="F280" s="130"/>
      <c r="G280" s="130"/>
      <c r="H280" s="130"/>
      <c r="I280" s="130"/>
      <c r="J280" s="130"/>
      <c r="K280" s="130"/>
      <c r="L280" s="130"/>
      <c r="M280" s="130"/>
      <c r="N280" s="130"/>
      <c r="O280" s="130"/>
      <c r="P280" s="130"/>
    </row>
    <row r="281" spans="1:16" ht="9.75">
      <c r="A281" s="134"/>
      <c r="B281" s="113"/>
      <c r="C281" s="129"/>
      <c r="D281" s="130"/>
      <c r="E281" s="129"/>
      <c r="F281" s="130"/>
      <c r="G281" s="130"/>
      <c r="H281" s="130"/>
      <c r="I281" s="130"/>
      <c r="J281" s="130"/>
      <c r="K281" s="130"/>
      <c r="L281" s="130"/>
      <c r="M281" s="130"/>
      <c r="N281" s="130"/>
      <c r="O281" s="130"/>
      <c r="P281" s="130"/>
    </row>
    <row r="282" spans="1:16" ht="9.75">
      <c r="A282" s="134"/>
      <c r="B282" s="113"/>
      <c r="C282" s="129"/>
      <c r="D282" s="130"/>
      <c r="E282" s="129"/>
      <c r="F282" s="130"/>
      <c r="G282" s="130"/>
      <c r="H282" s="130"/>
      <c r="I282" s="130"/>
      <c r="J282" s="130"/>
      <c r="K282" s="130"/>
      <c r="L282" s="130"/>
      <c r="M282" s="130"/>
      <c r="N282" s="130"/>
      <c r="O282" s="130"/>
      <c r="P282" s="130"/>
    </row>
    <row r="283" spans="1:16" ht="9.75">
      <c r="A283" s="134"/>
      <c r="B283" s="113"/>
      <c r="C283" s="129"/>
      <c r="D283" s="130"/>
      <c r="E283" s="129"/>
      <c r="F283" s="130"/>
      <c r="G283" s="130"/>
      <c r="H283" s="130"/>
      <c r="I283" s="130"/>
      <c r="J283" s="130"/>
      <c r="K283" s="130"/>
      <c r="L283" s="130"/>
      <c r="M283" s="130"/>
      <c r="N283" s="130"/>
      <c r="O283" s="130"/>
      <c r="P283" s="130"/>
    </row>
    <row r="284" spans="1:16" ht="9.75">
      <c r="A284" s="134"/>
      <c r="B284" s="113"/>
      <c r="C284" s="129"/>
      <c r="D284" s="130"/>
      <c r="E284" s="129"/>
      <c r="F284" s="130"/>
      <c r="G284" s="130"/>
      <c r="H284" s="130"/>
      <c r="I284" s="130"/>
      <c r="J284" s="130"/>
      <c r="K284" s="130"/>
      <c r="L284" s="130"/>
      <c r="M284" s="130"/>
      <c r="N284" s="130"/>
      <c r="O284" s="130"/>
      <c r="P284" s="130"/>
    </row>
    <row r="285" spans="1:16" ht="9.75">
      <c r="A285" s="134"/>
      <c r="B285" s="113"/>
      <c r="C285" s="129"/>
      <c r="D285" s="130"/>
      <c r="E285" s="129"/>
      <c r="F285" s="130"/>
      <c r="G285" s="130"/>
      <c r="H285" s="130"/>
      <c r="I285" s="130"/>
      <c r="J285" s="130"/>
      <c r="K285" s="130"/>
      <c r="L285" s="130"/>
      <c r="M285" s="130"/>
      <c r="N285" s="130"/>
      <c r="O285" s="130"/>
      <c r="P285" s="130"/>
    </row>
    <row r="286" spans="1:16" ht="9.75">
      <c r="A286" s="134"/>
      <c r="B286" s="113"/>
      <c r="C286" s="129"/>
      <c r="D286" s="130"/>
      <c r="E286" s="129"/>
      <c r="F286" s="130"/>
      <c r="G286" s="130"/>
      <c r="H286" s="130"/>
      <c r="I286" s="130"/>
      <c r="J286" s="130"/>
      <c r="K286" s="130"/>
      <c r="L286" s="130"/>
      <c r="M286" s="130"/>
      <c r="N286" s="130"/>
      <c r="O286" s="130"/>
      <c r="P286" s="130"/>
    </row>
    <row r="287" spans="1:16" ht="9.75">
      <c r="A287" s="134"/>
      <c r="B287" s="113"/>
      <c r="C287" s="129"/>
      <c r="D287" s="130"/>
      <c r="E287" s="129"/>
      <c r="F287" s="130"/>
      <c r="G287" s="130"/>
      <c r="H287" s="130"/>
      <c r="I287" s="130"/>
      <c r="J287" s="130"/>
      <c r="K287" s="130"/>
      <c r="L287" s="130"/>
      <c r="M287" s="130"/>
      <c r="N287" s="130"/>
      <c r="O287" s="130"/>
      <c r="P287" s="130"/>
    </row>
    <row r="288" spans="1:16" ht="9.75">
      <c r="A288" s="134"/>
      <c r="B288" s="113"/>
      <c r="C288" s="129"/>
      <c r="D288" s="130"/>
      <c r="E288" s="129"/>
      <c r="F288" s="130"/>
      <c r="G288" s="130"/>
      <c r="H288" s="130"/>
      <c r="I288" s="130"/>
      <c r="J288" s="130"/>
      <c r="K288" s="130"/>
      <c r="L288" s="130"/>
      <c r="M288" s="130"/>
      <c r="N288" s="130"/>
      <c r="O288" s="130"/>
      <c r="P288" s="130"/>
    </row>
    <row r="289" spans="1:16" ht="9.75">
      <c r="A289" s="134"/>
      <c r="B289" s="113"/>
      <c r="C289" s="129"/>
      <c r="D289" s="130"/>
      <c r="E289" s="129"/>
      <c r="F289" s="130"/>
      <c r="G289" s="130"/>
      <c r="H289" s="130"/>
      <c r="I289" s="130"/>
      <c r="J289" s="130"/>
      <c r="K289" s="130"/>
      <c r="L289" s="130"/>
      <c r="M289" s="130"/>
      <c r="N289" s="130"/>
      <c r="O289" s="130"/>
      <c r="P289" s="130"/>
    </row>
    <row r="290" spans="1:16" ht="9.75">
      <c r="A290" s="134"/>
      <c r="B290" s="113"/>
      <c r="C290" s="129"/>
      <c r="D290" s="130"/>
      <c r="E290" s="129"/>
      <c r="F290" s="130"/>
      <c r="G290" s="130"/>
      <c r="H290" s="130"/>
      <c r="I290" s="130"/>
      <c r="J290" s="130"/>
      <c r="K290" s="130"/>
      <c r="L290" s="130"/>
      <c r="M290" s="130"/>
      <c r="N290" s="130"/>
      <c r="O290" s="130"/>
      <c r="P290" s="130"/>
    </row>
    <row r="291" spans="1:16" ht="9.75">
      <c r="A291" s="134"/>
      <c r="B291" s="113"/>
      <c r="C291" s="129"/>
      <c r="D291" s="130"/>
      <c r="E291" s="129"/>
      <c r="F291" s="130"/>
      <c r="G291" s="130"/>
      <c r="H291" s="130"/>
      <c r="I291" s="130"/>
      <c r="J291" s="130"/>
      <c r="K291" s="130"/>
      <c r="L291" s="130"/>
      <c r="M291" s="130"/>
      <c r="N291" s="130"/>
      <c r="O291" s="130"/>
      <c r="P291" s="130"/>
    </row>
    <row r="292" spans="1:16" ht="9.75">
      <c r="A292" s="134"/>
      <c r="B292" s="113"/>
      <c r="C292" s="129"/>
      <c r="D292" s="130"/>
      <c r="E292" s="129"/>
      <c r="F292" s="130"/>
      <c r="G292" s="130"/>
      <c r="H292" s="130"/>
      <c r="I292" s="130"/>
      <c r="J292" s="130"/>
      <c r="K292" s="130"/>
      <c r="L292" s="130"/>
      <c r="M292" s="130"/>
      <c r="N292" s="130"/>
      <c r="O292" s="130"/>
      <c r="P292" s="130"/>
    </row>
    <row r="293" spans="1:16" ht="9.75">
      <c r="A293" s="134"/>
      <c r="B293" s="113"/>
      <c r="C293" s="129"/>
      <c r="D293" s="130"/>
      <c r="E293" s="129"/>
      <c r="F293" s="130"/>
      <c r="G293" s="130"/>
      <c r="H293" s="130"/>
      <c r="I293" s="130"/>
      <c r="J293" s="130"/>
      <c r="K293" s="130"/>
      <c r="L293" s="130"/>
      <c r="M293" s="130"/>
      <c r="N293" s="130"/>
      <c r="O293" s="130"/>
      <c r="P293" s="130"/>
    </row>
    <row r="294" spans="1:16" ht="9.75">
      <c r="A294" s="134"/>
      <c r="B294" s="113"/>
      <c r="C294" s="129"/>
      <c r="D294" s="130"/>
      <c r="E294" s="129"/>
      <c r="F294" s="130"/>
      <c r="G294" s="130"/>
      <c r="H294" s="130"/>
      <c r="I294" s="130"/>
      <c r="J294" s="130"/>
      <c r="K294" s="130"/>
      <c r="L294" s="130"/>
      <c r="M294" s="130"/>
      <c r="N294" s="130"/>
      <c r="O294" s="130"/>
      <c r="P294" s="130"/>
    </row>
    <row r="295" spans="1:16" ht="9.75">
      <c r="A295" s="134"/>
      <c r="B295" s="113"/>
      <c r="C295" s="129"/>
      <c r="D295" s="130"/>
      <c r="E295" s="129"/>
      <c r="F295" s="130"/>
      <c r="G295" s="130"/>
      <c r="H295" s="130"/>
      <c r="I295" s="130"/>
      <c r="J295" s="130"/>
      <c r="K295" s="130"/>
      <c r="L295" s="130"/>
      <c r="M295" s="130"/>
      <c r="N295" s="130"/>
      <c r="O295" s="130"/>
      <c r="P295" s="130"/>
    </row>
    <row r="296" spans="1:16" ht="9.75">
      <c r="A296" s="134"/>
      <c r="B296" s="113"/>
      <c r="C296" s="129"/>
      <c r="D296" s="130"/>
      <c r="E296" s="129"/>
      <c r="F296" s="130"/>
      <c r="G296" s="130"/>
      <c r="H296" s="130"/>
      <c r="I296" s="130"/>
      <c r="J296" s="130"/>
      <c r="K296" s="130"/>
      <c r="L296" s="130"/>
      <c r="M296" s="130"/>
      <c r="N296" s="130"/>
      <c r="O296" s="130"/>
      <c r="P296" s="130"/>
    </row>
    <row r="297" spans="1:16" ht="9.75">
      <c r="A297" s="134"/>
      <c r="B297" s="113"/>
      <c r="C297" s="129"/>
      <c r="D297" s="130"/>
      <c r="E297" s="129"/>
      <c r="F297" s="130"/>
      <c r="G297" s="130"/>
      <c r="H297" s="130"/>
      <c r="I297" s="130"/>
      <c r="J297" s="130"/>
      <c r="K297" s="130"/>
      <c r="L297" s="130"/>
      <c r="M297" s="130"/>
      <c r="N297" s="130"/>
      <c r="O297" s="130"/>
      <c r="P297" s="130"/>
    </row>
    <row r="298" spans="1:16" ht="9.75">
      <c r="A298" s="103"/>
      <c r="C298" s="103"/>
      <c r="D298" s="103"/>
      <c r="E298" s="103"/>
      <c r="F298" s="103"/>
      <c r="G298" s="103"/>
      <c r="H298" s="103"/>
      <c r="I298" s="103"/>
      <c r="J298" s="103"/>
      <c r="K298" s="103"/>
      <c r="L298" s="103"/>
      <c r="M298" s="103"/>
      <c r="N298" s="103"/>
      <c r="O298" s="103"/>
      <c r="P298" s="103"/>
    </row>
    <row r="299" spans="1:16" ht="9.75">
      <c r="A299" s="134"/>
      <c r="B299" s="113"/>
      <c r="C299" s="129"/>
      <c r="D299" s="130"/>
      <c r="E299" s="129"/>
      <c r="F299" s="130"/>
      <c r="G299" s="130"/>
      <c r="H299" s="130"/>
      <c r="I299" s="130"/>
      <c r="J299" s="130"/>
      <c r="K299" s="130"/>
      <c r="L299" s="130"/>
      <c r="M299" s="130"/>
      <c r="N299" s="130"/>
      <c r="O299" s="130"/>
      <c r="P299" s="130"/>
    </row>
    <row r="300" spans="1:16" ht="9.75">
      <c r="A300" s="134"/>
      <c r="B300" s="113"/>
      <c r="C300" s="129"/>
      <c r="D300" s="130"/>
      <c r="E300" s="129"/>
      <c r="F300" s="130"/>
      <c r="G300" s="130"/>
      <c r="H300" s="130"/>
      <c r="I300" s="130"/>
      <c r="J300" s="130"/>
      <c r="K300" s="130"/>
      <c r="L300" s="130"/>
      <c r="M300" s="130"/>
      <c r="N300" s="130"/>
      <c r="O300" s="130"/>
      <c r="P300" s="130"/>
    </row>
    <row r="301" spans="1:16" ht="9.75">
      <c r="A301" s="134"/>
      <c r="B301" s="113"/>
      <c r="C301" s="129"/>
      <c r="D301" s="130"/>
      <c r="E301" s="129"/>
      <c r="F301" s="130"/>
      <c r="G301" s="130"/>
      <c r="H301" s="130"/>
      <c r="I301" s="130"/>
      <c r="J301" s="130"/>
      <c r="K301" s="130"/>
      <c r="L301" s="130"/>
      <c r="M301" s="130"/>
      <c r="N301" s="130"/>
      <c r="O301" s="130"/>
      <c r="P301" s="130"/>
    </row>
    <row r="302" spans="1:16" ht="9.75">
      <c r="A302" s="134"/>
      <c r="B302" s="113"/>
      <c r="C302" s="129"/>
      <c r="D302" s="130"/>
      <c r="E302" s="129"/>
      <c r="F302" s="130"/>
      <c r="G302" s="130"/>
      <c r="H302" s="130"/>
      <c r="I302" s="130"/>
      <c r="J302" s="130"/>
      <c r="K302" s="130"/>
      <c r="L302" s="130"/>
      <c r="M302" s="130"/>
      <c r="N302" s="130"/>
      <c r="O302" s="130"/>
      <c r="P302" s="130"/>
    </row>
    <row r="303" spans="1:16" ht="9.75">
      <c r="A303" s="134"/>
      <c r="B303" s="113"/>
      <c r="C303" s="129"/>
      <c r="D303" s="130"/>
      <c r="E303" s="129"/>
      <c r="F303" s="130"/>
      <c r="G303" s="130"/>
      <c r="H303" s="130"/>
      <c r="I303" s="130"/>
      <c r="J303" s="130"/>
      <c r="K303" s="130"/>
      <c r="L303" s="130"/>
      <c r="M303" s="130"/>
      <c r="N303" s="130"/>
      <c r="O303" s="130"/>
      <c r="P303" s="130"/>
    </row>
    <row r="304" spans="1:16" ht="9.75">
      <c r="A304" s="103"/>
      <c r="C304" s="103"/>
      <c r="D304" s="103"/>
      <c r="E304" s="103"/>
      <c r="F304" s="103"/>
      <c r="G304" s="103"/>
      <c r="H304" s="103"/>
      <c r="I304" s="103"/>
      <c r="J304" s="103"/>
      <c r="K304" s="103"/>
      <c r="L304" s="103"/>
      <c r="M304" s="103"/>
      <c r="N304" s="103"/>
      <c r="O304" s="103"/>
      <c r="P304" s="103"/>
    </row>
    <row r="305" spans="1:16" ht="9.75">
      <c r="A305" s="134"/>
      <c r="B305" s="113"/>
      <c r="C305" s="129"/>
      <c r="D305" s="130"/>
      <c r="E305" s="129"/>
      <c r="F305" s="130"/>
      <c r="G305" s="130"/>
      <c r="H305" s="130"/>
      <c r="I305" s="130"/>
      <c r="J305" s="130"/>
      <c r="K305" s="130"/>
      <c r="L305" s="130"/>
      <c r="M305" s="130"/>
      <c r="N305" s="130"/>
      <c r="O305" s="130"/>
      <c r="P305" s="130"/>
    </row>
    <row r="306" spans="1:16" ht="9.75">
      <c r="A306" s="134"/>
      <c r="B306" s="113"/>
      <c r="C306" s="129"/>
      <c r="D306" s="130"/>
      <c r="E306" s="129"/>
      <c r="F306" s="130"/>
      <c r="G306" s="130"/>
      <c r="H306" s="130"/>
      <c r="I306" s="130"/>
      <c r="J306" s="130"/>
      <c r="K306" s="130"/>
      <c r="L306" s="130"/>
      <c r="M306" s="130"/>
      <c r="N306" s="130"/>
      <c r="O306" s="130"/>
      <c r="P306" s="130"/>
    </row>
    <row r="307" spans="1:16" ht="9.75">
      <c r="A307" s="134"/>
      <c r="B307" s="113"/>
      <c r="C307" s="129"/>
      <c r="D307" s="130"/>
      <c r="E307" s="129"/>
      <c r="F307" s="130"/>
      <c r="G307" s="130"/>
      <c r="H307" s="130"/>
      <c r="I307" s="130"/>
      <c r="J307" s="130"/>
      <c r="K307" s="130"/>
      <c r="L307" s="130"/>
      <c r="M307" s="130"/>
      <c r="N307" s="130"/>
      <c r="O307" s="130"/>
      <c r="P307" s="130"/>
    </row>
  </sheetData>
  <mergeCells count="2">
    <mergeCell ref="F1:H1"/>
    <mergeCell ref="I1:M1"/>
  </mergeCells>
  <printOptions horizontalCentered="1"/>
  <pageMargins left="0.25" right="0.25" top="1.5" bottom="0.5" header="0.5" footer="0.5"/>
  <pageSetup fitToHeight="0" horizontalDpi="600" verticalDpi="600" orientation="landscape" paperSize="17" r:id="rId1"/>
  <headerFooter alignWithMargins="0">
    <oddHeader>&amp;C&amp;"Times New Roman,Bold"TABLE &amp;A
RATIONALE FOR COPCS INCLUDED IN IMPACTS TO GROUND WATER MODELING
HUMAN HEALTH RISK ASSESSMENT AND CLOSURE REPORT FOR GALLERIA NORTH-SCHOOL SITE SUB-AREA
BMI COMMON AREAS (EASTSIDE), CLARK COUNTY, NEVADA
(Page &amp;P of &amp;N)</oddHeader>
  </headerFooter>
</worksheet>
</file>

<file path=xl/worksheets/sheet10.xml><?xml version="1.0" encoding="utf-8"?>
<worksheet xmlns="http://schemas.openxmlformats.org/spreadsheetml/2006/main" xmlns:r="http://schemas.openxmlformats.org/officeDocument/2006/relationships">
  <dimension ref="A2:I19"/>
  <sheetViews>
    <sheetView showGridLines="0" showOutlineSymbols="0" zoomScaleSheetLayoutView="100" workbookViewId="0" topLeftCell="A1">
      <selection activeCell="A1" sqref="A1"/>
    </sheetView>
  </sheetViews>
  <sheetFormatPr defaultColWidth="9.28125" defaultRowHeight="12.75" outlineLevelCol="1"/>
  <cols>
    <col min="1" max="1" width="24.7109375" style="1" customWidth="1"/>
    <col min="2" max="2" width="11.140625" style="5" hidden="1" customWidth="1"/>
    <col min="3" max="3" width="14.7109375" style="5" customWidth="1" outlineLevel="1"/>
    <col min="4" max="5" width="14.7109375" style="5" customWidth="1"/>
    <col min="6" max="8" width="14.7109375" style="157" customWidth="1"/>
    <col min="9" max="17" width="12.7109375" style="5" customWidth="1"/>
    <col min="18" max="16384" width="15.7109375" style="5" customWidth="1"/>
  </cols>
  <sheetData>
    <row r="1" ht="7.5" customHeight="1"/>
    <row r="2" spans="1:8" ht="18" customHeight="1">
      <c r="A2" s="159" t="s">
        <v>327</v>
      </c>
      <c r="B2" s="160"/>
      <c r="C2" s="160"/>
      <c r="D2" s="160"/>
      <c r="E2" s="160"/>
      <c r="F2" s="161"/>
      <c r="G2" s="161"/>
      <c r="H2" s="161"/>
    </row>
    <row r="3" ht="18" customHeight="1"/>
    <row r="4" ht="18" customHeight="1"/>
    <row r="5" ht="9.75" customHeight="1"/>
    <row r="6" spans="1:9" ht="54.75">
      <c r="A6" s="80"/>
      <c r="B6" s="81" t="s">
        <v>108</v>
      </c>
      <c r="C6" s="81" t="s">
        <v>108</v>
      </c>
      <c r="D6" s="81" t="s">
        <v>109</v>
      </c>
      <c r="E6" s="81" t="s">
        <v>99</v>
      </c>
      <c r="F6" s="152" t="s">
        <v>149</v>
      </c>
      <c r="G6" s="153" t="s">
        <v>151</v>
      </c>
      <c r="H6" s="153" t="s">
        <v>152</v>
      </c>
      <c r="I6" s="69"/>
    </row>
    <row r="7" spans="1:9" ht="12.75">
      <c r="A7" s="82" t="s">
        <v>150</v>
      </c>
      <c r="B7" s="83" t="s">
        <v>29</v>
      </c>
      <c r="C7" s="84" t="s">
        <v>146</v>
      </c>
      <c r="D7" s="84" t="s">
        <v>147</v>
      </c>
      <c r="E7" s="84" t="s">
        <v>147</v>
      </c>
      <c r="F7" s="154" t="s">
        <v>148</v>
      </c>
      <c r="G7" s="154" t="s">
        <v>148</v>
      </c>
      <c r="H7" s="154" t="s">
        <v>148</v>
      </c>
      <c r="I7" s="69"/>
    </row>
    <row r="8" spans="1:9" ht="15" customHeight="1">
      <c r="A8" s="85" t="s">
        <v>3</v>
      </c>
      <c r="B8" s="86" t="s">
        <v>4</v>
      </c>
      <c r="C8" s="86" t="s">
        <v>4</v>
      </c>
      <c r="D8" s="90">
        <f>3.518/0.3048</f>
        <v>11.541994750656167</v>
      </c>
      <c r="E8" s="88">
        <v>25</v>
      </c>
      <c r="F8" s="155" t="s">
        <v>4</v>
      </c>
      <c r="G8" s="156">
        <v>12.1</v>
      </c>
      <c r="H8" s="156">
        <v>730</v>
      </c>
      <c r="I8" s="69"/>
    </row>
    <row r="9" spans="1:9" ht="15" customHeight="1">
      <c r="A9" s="85" t="s">
        <v>183</v>
      </c>
      <c r="B9" s="86" t="s">
        <v>4</v>
      </c>
      <c r="C9" s="86" t="s">
        <v>4</v>
      </c>
      <c r="D9" s="90">
        <f>3.26/0.3048</f>
        <v>10.69553805774278</v>
      </c>
      <c r="E9" s="88">
        <v>25</v>
      </c>
      <c r="F9" s="155" t="s">
        <v>4</v>
      </c>
      <c r="G9" s="156" t="s">
        <v>2</v>
      </c>
      <c r="H9" s="156">
        <v>1000</v>
      </c>
      <c r="I9" s="69"/>
    </row>
    <row r="10" spans="1:9" ht="15" customHeight="1">
      <c r="A10" s="85" t="s">
        <v>167</v>
      </c>
      <c r="B10" s="86">
        <v>730</v>
      </c>
      <c r="C10" s="87">
        <f>B10/365</f>
        <v>2</v>
      </c>
      <c r="D10" s="90" t="s">
        <v>159</v>
      </c>
      <c r="E10" s="88">
        <v>25</v>
      </c>
      <c r="F10" s="155">
        <f>1000*166.8</f>
        <v>166800</v>
      </c>
      <c r="G10" s="156">
        <v>13.5</v>
      </c>
      <c r="H10" s="156">
        <v>730</v>
      </c>
      <c r="I10" s="69"/>
    </row>
    <row r="11" spans="1:9" ht="15" customHeight="1">
      <c r="A11" s="85" t="s">
        <v>168</v>
      </c>
      <c r="B11" s="86">
        <v>730</v>
      </c>
      <c r="C11" s="87">
        <f>B11/365</f>
        <v>2</v>
      </c>
      <c r="D11" s="90" t="s">
        <v>159</v>
      </c>
      <c r="E11" s="88">
        <v>25</v>
      </c>
      <c r="F11" s="155">
        <f>1000*1946</f>
        <v>1946000</v>
      </c>
      <c r="G11" s="156">
        <f>27.7*1000</f>
        <v>27700</v>
      </c>
      <c r="H11" s="156">
        <v>10000</v>
      </c>
      <c r="I11" s="69"/>
    </row>
    <row r="12" spans="1:9" ht="15" customHeight="1">
      <c r="A12" s="85" t="s">
        <v>169</v>
      </c>
      <c r="B12" s="86">
        <v>730</v>
      </c>
      <c r="C12" s="87">
        <f>B12/365</f>
        <v>2</v>
      </c>
      <c r="D12" s="90" t="s">
        <v>159</v>
      </c>
      <c r="E12" s="88">
        <v>25</v>
      </c>
      <c r="F12" s="155">
        <f>1000*588</f>
        <v>588000</v>
      </c>
      <c r="G12" s="156">
        <v>7600</v>
      </c>
      <c r="H12" s="156">
        <v>18</v>
      </c>
      <c r="I12" s="69"/>
    </row>
    <row r="13" spans="1:9" ht="15" customHeight="1">
      <c r="A13" s="85" t="s">
        <v>6</v>
      </c>
      <c r="B13" s="86" t="s">
        <v>4</v>
      </c>
      <c r="C13" s="86" t="s">
        <v>4</v>
      </c>
      <c r="D13" s="90">
        <f>2.896/0.3048</f>
        <v>9.501312335958005</v>
      </c>
      <c r="E13" s="88">
        <v>25</v>
      </c>
      <c r="F13" s="155" t="s">
        <v>4</v>
      </c>
      <c r="G13" s="155" t="s">
        <v>297</v>
      </c>
      <c r="H13" s="156">
        <v>0.2</v>
      </c>
      <c r="I13" s="69"/>
    </row>
    <row r="14" spans="1:9" ht="15" customHeight="1">
      <c r="A14" s="89" t="s">
        <v>153</v>
      </c>
      <c r="B14" s="86" t="s">
        <v>4</v>
      </c>
      <c r="C14" s="86" t="s">
        <v>4</v>
      </c>
      <c r="D14" s="90">
        <f>6.703/0.3048</f>
        <v>21.991469816272964</v>
      </c>
      <c r="E14" s="88">
        <v>25</v>
      </c>
      <c r="F14" s="155" t="s">
        <v>4</v>
      </c>
      <c r="G14" s="155" t="s">
        <v>297</v>
      </c>
      <c r="H14" s="156">
        <v>0.037</v>
      </c>
      <c r="I14" s="69"/>
    </row>
    <row r="15" spans="1:9" ht="15" customHeight="1">
      <c r="A15" s="89" t="s">
        <v>184</v>
      </c>
      <c r="B15" s="86">
        <v>730</v>
      </c>
      <c r="C15" s="87">
        <f>B15/365</f>
        <v>2</v>
      </c>
      <c r="D15" s="90" t="s">
        <v>159</v>
      </c>
      <c r="E15" s="88">
        <v>25</v>
      </c>
      <c r="F15" s="155">
        <f>32.6*1000</f>
        <v>32600</v>
      </c>
      <c r="G15" s="156">
        <v>4.1</v>
      </c>
      <c r="H15" s="156">
        <v>200</v>
      </c>
      <c r="I15" s="69"/>
    </row>
    <row r="16" spans="1:9" ht="15" customHeight="1">
      <c r="A16" s="85" t="s">
        <v>259</v>
      </c>
      <c r="B16" s="86">
        <v>365</v>
      </c>
      <c r="C16" s="87">
        <f>B16/365</f>
        <v>1</v>
      </c>
      <c r="D16" s="90" t="s">
        <v>159</v>
      </c>
      <c r="E16" s="88">
        <v>25</v>
      </c>
      <c r="F16" s="155">
        <f>0.000000777*1000</f>
        <v>0.000777</v>
      </c>
      <c r="G16" s="155" t="s">
        <v>298</v>
      </c>
      <c r="H16" s="156">
        <v>51.1</v>
      </c>
      <c r="I16" s="69"/>
    </row>
    <row r="17" spans="1:9" ht="15" customHeight="1">
      <c r="A17" s="85" t="s">
        <v>269</v>
      </c>
      <c r="B17" s="86">
        <v>365</v>
      </c>
      <c r="C17" s="87">
        <f>B17/365</f>
        <v>1</v>
      </c>
      <c r="D17" s="90" t="s">
        <v>159</v>
      </c>
      <c r="E17" s="88">
        <v>25</v>
      </c>
      <c r="F17" s="155">
        <v>0.815</v>
      </c>
      <c r="G17" s="155" t="s">
        <v>299</v>
      </c>
      <c r="H17" s="156">
        <v>5</v>
      </c>
      <c r="I17" s="69"/>
    </row>
    <row r="18" spans="1:8" s="69" customFormat="1" ht="15" customHeight="1">
      <c r="A18" s="85" t="s">
        <v>222</v>
      </c>
      <c r="B18" s="86">
        <v>365</v>
      </c>
      <c r="C18" s="87">
        <f>B18/365</f>
        <v>1</v>
      </c>
      <c r="D18" s="90" t="s">
        <v>159</v>
      </c>
      <c r="E18" s="88">
        <v>25</v>
      </c>
      <c r="F18" s="155">
        <f>12.63*1000</f>
        <v>12630</v>
      </c>
      <c r="G18" s="156" t="s">
        <v>2</v>
      </c>
      <c r="H18" s="156">
        <v>1.5</v>
      </c>
    </row>
    <row r="19" ht="15" customHeight="1">
      <c r="A19" s="91" t="s">
        <v>175</v>
      </c>
    </row>
    <row r="20" ht="15" customHeight="1"/>
    <row r="21" ht="15" customHeight="1"/>
    <row r="22" ht="15" customHeight="1"/>
    <row r="23" ht="15" customHeight="1"/>
    <row r="24" ht="15" customHeight="1"/>
    <row r="25" ht="15" customHeight="1"/>
    <row r="26" ht="15" customHeight="1"/>
    <row r="27" ht="15" customHeight="1"/>
    <row r="28" ht="15" customHeight="1"/>
  </sheetData>
  <printOptions horizontalCentered="1"/>
  <pageMargins left="0.5" right="0.5" top="0.5" bottom="0.5" header="0.5" footer="0.5"/>
  <pageSetup horizontalDpi="600" verticalDpi="600" orientation="landscape" r:id="rId2"/>
  <headerFooter alignWithMargins="0">
    <oddHeader>&amp;C&amp;"Times New Roman,Bold"TABLE &amp;A
HUMAN HEALTH RISK ASSESSMENT AND CLOSURE REPORT FOR GALLERIA NORTH-SCHOOL SITE SUB-AREA
BMI COMMON AREAS (EASTSIDE), CLARK COUNTY, NEVADA
(Page &amp;P of &amp;N)</oddHeader>
  </headerFooter>
  <drawing r:id="rId1"/>
</worksheet>
</file>

<file path=xl/worksheets/sheet2.xml><?xml version="1.0" encoding="utf-8"?>
<worksheet xmlns="http://schemas.openxmlformats.org/spreadsheetml/2006/main" xmlns:r="http://schemas.openxmlformats.org/officeDocument/2006/relationships">
  <dimension ref="A1:Q21"/>
  <sheetViews>
    <sheetView zoomScaleSheetLayoutView="100" workbookViewId="0" topLeftCell="A1">
      <selection activeCell="A1" sqref="A1"/>
    </sheetView>
  </sheetViews>
  <sheetFormatPr defaultColWidth="9.28125" defaultRowHeight="12.75"/>
  <cols>
    <col min="1" max="1" width="7.57421875" style="1" customWidth="1"/>
    <col min="2" max="2" width="11.7109375" style="5" bestFit="1" customWidth="1"/>
    <col min="3" max="3" width="11.00390625" style="5" bestFit="1" customWidth="1"/>
    <col min="4" max="4" width="9.28125" style="5" bestFit="1" customWidth="1"/>
    <col min="5" max="5" width="8.8515625" style="5" bestFit="1" customWidth="1"/>
    <col min="6" max="6" width="12.00390625" style="5" bestFit="1" customWidth="1"/>
    <col min="7" max="7" width="12.140625" style="5" bestFit="1" customWidth="1"/>
    <col min="8" max="8" width="12.00390625" style="5" bestFit="1" customWidth="1"/>
    <col min="9" max="9" width="10.7109375" style="5" bestFit="1" customWidth="1"/>
    <col min="10" max="10" width="11.7109375" style="5" bestFit="1" customWidth="1"/>
    <col min="11" max="12" width="13.140625" style="5" bestFit="1" customWidth="1"/>
    <col min="13" max="16384" width="9.28125" style="5" customWidth="1"/>
  </cols>
  <sheetData>
    <row r="1" spans="1:17" ht="28.5">
      <c r="A1" s="15"/>
      <c r="B1" s="19"/>
      <c r="C1" s="19"/>
      <c r="D1" s="19"/>
      <c r="E1" s="21"/>
      <c r="F1" s="19"/>
      <c r="G1" s="19"/>
      <c r="H1" s="19" t="s">
        <v>214</v>
      </c>
      <c r="I1" s="19" t="s">
        <v>214</v>
      </c>
      <c r="J1" s="19"/>
      <c r="K1" s="23" t="s">
        <v>197</v>
      </c>
      <c r="L1" s="23" t="s">
        <v>313</v>
      </c>
      <c r="M1" s="4"/>
      <c r="N1" s="4"/>
      <c r="O1" s="4"/>
      <c r="P1" s="4"/>
      <c r="Q1" s="4"/>
    </row>
    <row r="2" spans="1:17" ht="12.75">
      <c r="A2" s="16"/>
      <c r="B2" s="20" t="s">
        <v>7</v>
      </c>
      <c r="C2" s="20" t="s">
        <v>7</v>
      </c>
      <c r="D2" s="20" t="s">
        <v>7</v>
      </c>
      <c r="E2" s="22"/>
      <c r="F2" s="20" t="s">
        <v>7</v>
      </c>
      <c r="G2" s="20" t="s">
        <v>132</v>
      </c>
      <c r="H2" s="20" t="s">
        <v>311</v>
      </c>
      <c r="I2" s="20" t="s">
        <v>312</v>
      </c>
      <c r="J2" s="20" t="s">
        <v>8</v>
      </c>
      <c r="K2" s="24" t="s">
        <v>315</v>
      </c>
      <c r="L2" s="24" t="s">
        <v>314</v>
      </c>
      <c r="M2" s="4"/>
      <c r="N2" s="4"/>
      <c r="O2" s="4"/>
      <c r="P2" s="4"/>
      <c r="Q2" s="4"/>
    </row>
    <row r="3" spans="1:17" ht="12.75" customHeight="1">
      <c r="A3" s="16"/>
      <c r="B3" s="20" t="s">
        <v>9</v>
      </c>
      <c r="C3" s="20" t="s">
        <v>15</v>
      </c>
      <c r="D3" s="20" t="s">
        <v>16</v>
      </c>
      <c r="E3" s="22"/>
      <c r="F3" s="20" t="s">
        <v>11</v>
      </c>
      <c r="G3" s="20" t="s">
        <v>10</v>
      </c>
      <c r="H3" s="20" t="s">
        <v>12</v>
      </c>
      <c r="I3" s="20" t="s">
        <v>13</v>
      </c>
      <c r="J3" s="20" t="s">
        <v>14</v>
      </c>
      <c r="K3" s="25" t="s">
        <v>10</v>
      </c>
      <c r="L3" s="25" t="s">
        <v>10</v>
      </c>
      <c r="M3" s="4"/>
      <c r="N3" s="4"/>
      <c r="O3" s="4"/>
      <c r="P3" s="4"/>
      <c r="Q3" s="4"/>
    </row>
    <row r="4" spans="1:12" ht="13.5" customHeight="1">
      <c r="A4" s="17"/>
      <c r="B4" s="20" t="s">
        <v>133</v>
      </c>
      <c r="C4" s="20" t="s">
        <v>22</v>
      </c>
      <c r="D4" s="20" t="s">
        <v>23</v>
      </c>
      <c r="E4" s="20" t="s">
        <v>24</v>
      </c>
      <c r="F4" s="20" t="s">
        <v>18</v>
      </c>
      <c r="G4" s="20" t="s">
        <v>17</v>
      </c>
      <c r="H4" s="20" t="s">
        <v>19</v>
      </c>
      <c r="I4" s="20" t="s">
        <v>20</v>
      </c>
      <c r="J4" s="20" t="s">
        <v>21</v>
      </c>
      <c r="K4" s="20" t="s">
        <v>17</v>
      </c>
      <c r="L4" s="20" t="s">
        <v>17</v>
      </c>
    </row>
    <row r="5" spans="1:12" ht="13.5" customHeight="1">
      <c r="A5" s="18" t="s">
        <v>25</v>
      </c>
      <c r="B5" s="18" t="s">
        <v>26</v>
      </c>
      <c r="C5" s="18" t="s">
        <v>31</v>
      </c>
      <c r="D5" s="18" t="s">
        <v>31</v>
      </c>
      <c r="E5" s="18" t="s">
        <v>31</v>
      </c>
      <c r="F5" s="18" t="s">
        <v>28</v>
      </c>
      <c r="G5" s="18" t="s">
        <v>27</v>
      </c>
      <c r="H5" s="18" t="s">
        <v>29</v>
      </c>
      <c r="I5" s="18" t="s">
        <v>30</v>
      </c>
      <c r="J5" s="18" t="s">
        <v>29</v>
      </c>
      <c r="K5" s="18" t="s">
        <v>27</v>
      </c>
      <c r="L5" s="18" t="s">
        <v>27</v>
      </c>
    </row>
    <row r="6" spans="1:12" ht="13.5" customHeight="1">
      <c r="A6" s="12" t="s">
        <v>32</v>
      </c>
      <c r="B6" s="13">
        <v>19.8</v>
      </c>
      <c r="C6" s="12">
        <v>0.4</v>
      </c>
      <c r="D6" s="12">
        <v>0.76</v>
      </c>
      <c r="E6" s="12">
        <v>0.2</v>
      </c>
      <c r="F6" s="14" t="s">
        <v>134</v>
      </c>
      <c r="G6" s="12">
        <v>0.64</v>
      </c>
      <c r="H6" s="12">
        <v>0.5</v>
      </c>
      <c r="I6" s="12">
        <v>4</v>
      </c>
      <c r="J6" s="12">
        <v>30.4</v>
      </c>
      <c r="K6" s="12">
        <v>1.522</v>
      </c>
      <c r="L6" s="12">
        <v>5.42</v>
      </c>
    </row>
    <row r="7" spans="1:12" ht="13.5" customHeight="1">
      <c r="A7" s="10" t="s">
        <v>33</v>
      </c>
      <c r="B7" s="3">
        <v>12</v>
      </c>
      <c r="C7" s="10">
        <v>0.4</v>
      </c>
      <c r="D7" s="10">
        <v>0.76</v>
      </c>
      <c r="E7" s="10">
        <v>0.2</v>
      </c>
      <c r="F7" s="11" t="s">
        <v>134</v>
      </c>
      <c r="G7" s="10">
        <v>1.09</v>
      </c>
      <c r="H7" s="10">
        <v>0.5</v>
      </c>
      <c r="I7" s="10">
        <v>4.5</v>
      </c>
      <c r="J7" s="10">
        <v>30.4</v>
      </c>
      <c r="K7" s="12">
        <v>1.522</v>
      </c>
      <c r="L7" s="12">
        <v>5.42</v>
      </c>
    </row>
    <row r="8" spans="1:12" ht="13.5" customHeight="1">
      <c r="A8" s="10" t="s">
        <v>34</v>
      </c>
      <c r="B8" s="3">
        <v>7.4</v>
      </c>
      <c r="C8" s="10">
        <v>0.4</v>
      </c>
      <c r="D8" s="10">
        <v>0.76</v>
      </c>
      <c r="E8" s="10">
        <v>0.3</v>
      </c>
      <c r="F8" s="11" t="s">
        <v>134</v>
      </c>
      <c r="G8" s="10">
        <v>0.81</v>
      </c>
      <c r="H8" s="10">
        <v>0.6</v>
      </c>
      <c r="I8" s="10">
        <v>5</v>
      </c>
      <c r="J8" s="10">
        <v>30.4</v>
      </c>
      <c r="K8" s="12">
        <v>1.522</v>
      </c>
      <c r="L8" s="12">
        <v>5.42</v>
      </c>
    </row>
    <row r="9" spans="1:12" ht="13.5" customHeight="1">
      <c r="A9" s="10" t="s">
        <v>35</v>
      </c>
      <c r="B9" s="3">
        <v>7</v>
      </c>
      <c r="C9" s="10">
        <v>0.4</v>
      </c>
      <c r="D9" s="10">
        <v>0.76</v>
      </c>
      <c r="E9" s="10">
        <v>0.3</v>
      </c>
      <c r="F9" s="11" t="s">
        <v>134</v>
      </c>
      <c r="G9" s="10">
        <v>1.27</v>
      </c>
      <c r="H9" s="10">
        <v>0.6</v>
      </c>
      <c r="I9" s="10">
        <v>5</v>
      </c>
      <c r="J9" s="10">
        <v>30.4</v>
      </c>
      <c r="K9" s="12">
        <v>1.522</v>
      </c>
      <c r="L9" s="12">
        <v>5.42</v>
      </c>
    </row>
    <row r="10" spans="1:12" ht="13.5" customHeight="1">
      <c r="A10" s="10" t="s">
        <v>36</v>
      </c>
      <c r="B10" s="3">
        <v>10.1</v>
      </c>
      <c r="C10" s="10">
        <v>0.4</v>
      </c>
      <c r="D10" s="10">
        <v>0.76</v>
      </c>
      <c r="E10" s="10">
        <v>0.3</v>
      </c>
      <c r="F10" s="11" t="s">
        <v>134</v>
      </c>
      <c r="G10" s="10">
        <v>1.17</v>
      </c>
      <c r="H10" s="10">
        <v>0.55</v>
      </c>
      <c r="I10" s="10">
        <v>6</v>
      </c>
      <c r="J10" s="10">
        <v>30.4</v>
      </c>
      <c r="K10" s="12">
        <v>1.522</v>
      </c>
      <c r="L10" s="12">
        <v>5.42</v>
      </c>
    </row>
    <row r="11" spans="1:12" ht="13.5" customHeight="1">
      <c r="A11" s="10" t="s">
        <v>37</v>
      </c>
      <c r="B11" s="3">
        <v>12.9</v>
      </c>
      <c r="C11" s="10">
        <v>0.4</v>
      </c>
      <c r="D11" s="10">
        <v>0.76</v>
      </c>
      <c r="E11" s="10">
        <v>0.3</v>
      </c>
      <c r="F11" s="11" t="s">
        <v>134</v>
      </c>
      <c r="G11" s="10">
        <v>1.04</v>
      </c>
      <c r="H11" s="10">
        <v>0.5</v>
      </c>
      <c r="I11" s="10">
        <v>6</v>
      </c>
      <c r="J11" s="10">
        <v>30.4</v>
      </c>
      <c r="K11" s="12">
        <v>1.522</v>
      </c>
      <c r="L11" s="12">
        <v>5.42</v>
      </c>
    </row>
    <row r="12" spans="1:12" ht="13.5" customHeight="1">
      <c r="A12" s="10" t="s">
        <v>38</v>
      </c>
      <c r="B12" s="3">
        <v>17.5</v>
      </c>
      <c r="C12" s="10">
        <v>0.4</v>
      </c>
      <c r="D12" s="10">
        <v>0.68</v>
      </c>
      <c r="E12" s="10">
        <v>0.2</v>
      </c>
      <c r="F12" s="11" t="s">
        <v>134</v>
      </c>
      <c r="G12" s="10">
        <v>0.56</v>
      </c>
      <c r="H12" s="10">
        <v>0.5</v>
      </c>
      <c r="I12" s="10">
        <v>6</v>
      </c>
      <c r="J12" s="10">
        <v>30.4</v>
      </c>
      <c r="K12" s="12">
        <v>1.522</v>
      </c>
      <c r="L12" s="12">
        <v>5.42</v>
      </c>
    </row>
    <row r="13" spans="1:12" ht="13.5" customHeight="1">
      <c r="A13" s="10" t="s">
        <v>39</v>
      </c>
      <c r="B13" s="3">
        <v>22.9</v>
      </c>
      <c r="C13" s="10">
        <v>0.4</v>
      </c>
      <c r="D13" s="10">
        <v>0.68</v>
      </c>
      <c r="E13" s="10">
        <v>0.2</v>
      </c>
      <c r="F13" s="11" t="s">
        <v>134</v>
      </c>
      <c r="G13" s="10">
        <v>0.51</v>
      </c>
      <c r="H13" s="10">
        <v>0.45</v>
      </c>
      <c r="I13" s="10">
        <v>5.5</v>
      </c>
      <c r="J13" s="10">
        <v>30.4</v>
      </c>
      <c r="K13" s="12">
        <v>1.522</v>
      </c>
      <c r="L13" s="12">
        <v>5.42</v>
      </c>
    </row>
    <row r="14" spans="1:12" ht="13.5" customHeight="1">
      <c r="A14" s="10" t="s">
        <v>40</v>
      </c>
      <c r="B14" s="3">
        <v>28.7</v>
      </c>
      <c r="C14" s="10">
        <v>0.4</v>
      </c>
      <c r="D14" s="10">
        <v>0.68</v>
      </c>
      <c r="E14" s="10">
        <v>0.2</v>
      </c>
      <c r="F14" s="11" t="s">
        <v>134</v>
      </c>
      <c r="G14" s="10">
        <v>0.23</v>
      </c>
      <c r="H14" s="10">
        <v>0.4</v>
      </c>
      <c r="I14" s="10">
        <v>5</v>
      </c>
      <c r="J14" s="10">
        <v>30.4</v>
      </c>
      <c r="K14" s="12">
        <v>1.522</v>
      </c>
      <c r="L14" s="12">
        <v>5.42</v>
      </c>
    </row>
    <row r="15" spans="1:12" ht="13.5" customHeight="1">
      <c r="A15" s="10" t="s">
        <v>41</v>
      </c>
      <c r="B15" s="3">
        <v>32.4</v>
      </c>
      <c r="C15" s="10">
        <v>0.4</v>
      </c>
      <c r="D15" s="10">
        <v>0.72</v>
      </c>
      <c r="E15" s="10">
        <v>0.2</v>
      </c>
      <c r="F15" s="11" t="s">
        <v>134</v>
      </c>
      <c r="G15" s="10">
        <v>1.14</v>
      </c>
      <c r="H15" s="10">
        <v>0.35</v>
      </c>
      <c r="I15" s="10">
        <v>5</v>
      </c>
      <c r="J15" s="10">
        <v>30.4</v>
      </c>
      <c r="K15" s="12">
        <v>1.522</v>
      </c>
      <c r="L15" s="12">
        <v>5.42</v>
      </c>
    </row>
    <row r="16" spans="1:12" ht="13.5" customHeight="1">
      <c r="A16" s="10" t="s">
        <v>42</v>
      </c>
      <c r="B16" s="3">
        <v>31.1</v>
      </c>
      <c r="C16" s="10">
        <v>0.4</v>
      </c>
      <c r="D16" s="10">
        <v>0.72</v>
      </c>
      <c r="E16" s="10">
        <v>0.2</v>
      </c>
      <c r="F16" s="11" t="s">
        <v>134</v>
      </c>
      <c r="G16" s="10">
        <v>1.37</v>
      </c>
      <c r="H16" s="10">
        <v>0.3</v>
      </c>
      <c r="I16" s="10">
        <v>4.5</v>
      </c>
      <c r="J16" s="10">
        <v>30.4</v>
      </c>
      <c r="K16" s="12">
        <v>1.522</v>
      </c>
      <c r="L16" s="12">
        <v>5.42</v>
      </c>
    </row>
    <row r="17" spans="1:12" ht="13.5" customHeight="1">
      <c r="A17" s="10" t="s">
        <v>43</v>
      </c>
      <c r="B17" s="3">
        <v>26.7</v>
      </c>
      <c r="C17" s="10">
        <v>0.4</v>
      </c>
      <c r="D17" s="10">
        <v>0.72</v>
      </c>
      <c r="E17" s="10">
        <v>0.2</v>
      </c>
      <c r="F17" s="11" t="s">
        <v>134</v>
      </c>
      <c r="G17" s="10">
        <v>0.81</v>
      </c>
      <c r="H17" s="10">
        <v>0.35</v>
      </c>
      <c r="I17" s="10">
        <v>4.5</v>
      </c>
      <c r="J17" s="10">
        <v>30.4</v>
      </c>
      <c r="K17" s="12">
        <v>1.522</v>
      </c>
      <c r="L17" s="12">
        <v>5.42</v>
      </c>
    </row>
    <row r="18" spans="1:9" s="6" customFormat="1" ht="9.75" customHeight="1">
      <c r="A18" s="7"/>
      <c r="B18" s="8"/>
      <c r="C18" s="8"/>
      <c r="D18" s="8"/>
      <c r="E18" s="8"/>
      <c r="F18" s="8"/>
      <c r="G18" s="8"/>
      <c r="H18" s="8"/>
      <c r="I18" s="8"/>
    </row>
    <row r="19" ht="12.75">
      <c r="A19" s="1" t="s">
        <v>131</v>
      </c>
    </row>
    <row r="20" spans="1:9" ht="15">
      <c r="A20" s="2" t="s">
        <v>135</v>
      </c>
      <c r="B20" s="9"/>
      <c r="C20" s="9"/>
      <c r="D20" s="9"/>
      <c r="E20" s="9"/>
      <c r="F20" s="9"/>
      <c r="G20" s="9"/>
      <c r="H20" s="9"/>
      <c r="I20" s="9"/>
    </row>
    <row r="21" spans="1:9" ht="15">
      <c r="A21" s="2" t="s">
        <v>198</v>
      </c>
      <c r="B21" s="9"/>
      <c r="C21" s="9"/>
      <c r="D21" s="9"/>
      <c r="E21" s="9"/>
      <c r="F21" s="9"/>
      <c r="G21" s="9"/>
      <c r="H21" s="9"/>
      <c r="I21" s="9"/>
    </row>
  </sheetData>
  <printOptions horizontalCentered="1"/>
  <pageMargins left="0.25" right="0.25" top="1.5" bottom="0.5" header="0.5" footer="0.5"/>
  <pageSetup horizontalDpi="600" verticalDpi="600" orientation="landscape" r:id="rId1"/>
  <headerFooter alignWithMargins="0">
    <oddHeader>&amp;C&amp;"Times New Roman,Bold"TABLE &amp;A
CLIMATE PARAMETERS USED IN THE IMPACTS TO GROUND WATER MODELING
HUMAN HEALTH RISK ASSESSMENT AND CLOSURE REPORT FOR GALLERIA NORTH-SCHOOL SITE SUB-AREA
BMI COMMON AREAS (EASTSIDE), CLARK COUNTY, NEVADA
(Page &amp;P of &amp;N)</oddHeader>
  </headerFooter>
</worksheet>
</file>

<file path=xl/worksheets/sheet3.xml><?xml version="1.0" encoding="utf-8"?>
<worksheet xmlns="http://schemas.openxmlformats.org/spreadsheetml/2006/main" xmlns:r="http://schemas.openxmlformats.org/officeDocument/2006/relationships">
  <dimension ref="A1:R14"/>
  <sheetViews>
    <sheetView zoomScaleSheetLayoutView="100" workbookViewId="0" topLeftCell="A1">
      <selection activeCell="A1" sqref="A1:A2"/>
    </sheetView>
  </sheetViews>
  <sheetFormatPr defaultColWidth="9.28125" defaultRowHeight="12.75"/>
  <cols>
    <col min="1" max="1" width="28.7109375" style="26" customWidth="1"/>
    <col min="2" max="2" width="24.7109375" style="27" customWidth="1"/>
    <col min="3" max="3" width="12.7109375" style="27" customWidth="1"/>
    <col min="4" max="4" width="24.7109375" style="27" customWidth="1"/>
    <col min="5" max="16384" width="9.28125" style="27" customWidth="1"/>
  </cols>
  <sheetData>
    <row r="1" spans="1:18" ht="34.5" customHeight="1">
      <c r="A1" s="171" t="s">
        <v>138</v>
      </c>
      <c r="B1" s="169" t="s">
        <v>0</v>
      </c>
      <c r="C1" s="169" t="s">
        <v>44</v>
      </c>
      <c r="D1" s="169" t="s">
        <v>45</v>
      </c>
      <c r="K1" s="28"/>
      <c r="L1" s="28"/>
      <c r="M1" s="28"/>
      <c r="N1" s="28"/>
      <c r="O1" s="28"/>
      <c r="P1" s="28"/>
      <c r="Q1" s="28"/>
      <c r="R1" s="28"/>
    </row>
    <row r="2" spans="1:18" ht="12.75" customHeight="1">
      <c r="A2" s="170"/>
      <c r="B2" s="170"/>
      <c r="C2" s="170"/>
      <c r="D2" s="170"/>
      <c r="K2" s="28"/>
      <c r="L2" s="28"/>
      <c r="M2" s="28"/>
      <c r="N2" s="28"/>
      <c r="O2" s="28"/>
      <c r="P2" s="28"/>
      <c r="Q2" s="28"/>
      <c r="R2" s="28"/>
    </row>
    <row r="3" spans="1:4" ht="18">
      <c r="A3" s="34" t="s">
        <v>46</v>
      </c>
      <c r="B3" s="35" t="s">
        <v>136</v>
      </c>
      <c r="C3" s="36">
        <v>1.64</v>
      </c>
      <c r="D3" s="37" t="s">
        <v>110</v>
      </c>
    </row>
    <row r="4" spans="1:4" ht="18">
      <c r="A4" s="34" t="s">
        <v>48</v>
      </c>
      <c r="B4" s="35" t="s">
        <v>137</v>
      </c>
      <c r="C4" s="93">
        <v>1.1555000000000002E-08</v>
      </c>
      <c r="D4" s="37" t="s">
        <v>110</v>
      </c>
    </row>
    <row r="5" spans="1:4" ht="15">
      <c r="A5" s="34" t="s">
        <v>49</v>
      </c>
      <c r="B5" s="36" t="s">
        <v>50</v>
      </c>
      <c r="C5" s="97">
        <v>4.53</v>
      </c>
      <c r="D5" s="38" t="s">
        <v>51</v>
      </c>
    </row>
    <row r="6" spans="1:4" ht="15">
      <c r="A6" s="34" t="s">
        <v>52</v>
      </c>
      <c r="B6" s="36" t="s">
        <v>53</v>
      </c>
      <c r="C6" s="36">
        <v>40.15</v>
      </c>
      <c r="D6" s="37" t="s">
        <v>110</v>
      </c>
    </row>
    <row r="7" spans="1:4" ht="15">
      <c r="A7" s="34" t="s">
        <v>54</v>
      </c>
      <c r="B7" s="36" t="s">
        <v>53</v>
      </c>
      <c r="C7" s="61">
        <v>0.004723076923076924</v>
      </c>
      <c r="D7" s="37" t="s">
        <v>110</v>
      </c>
    </row>
    <row r="8" spans="1:4" ht="15">
      <c r="A8" s="34" t="s">
        <v>55</v>
      </c>
      <c r="B8" s="36" t="s">
        <v>56</v>
      </c>
      <c r="C8" s="36">
        <v>0</v>
      </c>
      <c r="D8" s="37" t="s">
        <v>51</v>
      </c>
    </row>
    <row r="9" spans="1:4" ht="15">
      <c r="A9" s="34" t="s">
        <v>57</v>
      </c>
      <c r="B9" s="36" t="s">
        <v>50</v>
      </c>
      <c r="C9" s="62">
        <v>1</v>
      </c>
      <c r="D9" s="38" t="s">
        <v>51</v>
      </c>
    </row>
    <row r="10" spans="1:4" s="29" customFormat="1" ht="15">
      <c r="A10" s="30"/>
      <c r="B10" s="31"/>
      <c r="C10" s="31"/>
      <c r="D10" s="32"/>
    </row>
    <row r="12" spans="2:4" ht="15">
      <c r="B12" s="33"/>
      <c r="C12" s="33"/>
      <c r="D12" s="33"/>
    </row>
    <row r="13" spans="2:4" ht="15">
      <c r="B13" s="33"/>
      <c r="C13" s="33"/>
      <c r="D13" s="33"/>
    </row>
    <row r="14" spans="2:4" ht="15">
      <c r="B14" s="33"/>
      <c r="C14" s="33"/>
      <c r="D14" s="33"/>
    </row>
  </sheetData>
  <mergeCells count="4">
    <mergeCell ref="B1:B2"/>
    <mergeCell ref="C1:C2"/>
    <mergeCell ref="D1:D2"/>
    <mergeCell ref="A1:A2"/>
  </mergeCells>
  <printOptions horizontalCentered="1"/>
  <pageMargins left="0.5" right="0.5" top="1.5" bottom="0.5" header="0.5" footer="0.5"/>
  <pageSetup horizontalDpi="600" verticalDpi="600" orientation="landscape" r:id="rId2"/>
  <headerFooter alignWithMargins="0">
    <oddHeader>&amp;C&amp;"Times New Roman,Bold"TABLE &amp;A
SOIL PHYSICAL PARAMETERS USED IN THE SESOIL MODELING
HUMAN HEALTH RISK ASSESSMENT AND CLOSURE REPORT FOR GALLERIA NORTH-SCHOOL SITE SUB-AREA
BMI COMMON AREAS (EASTSIDE), CLARK COUNTY, NEVADA
(Page &amp;P of &amp;N)</oddHeader>
  </headerFooter>
  <drawing r:id="rId1"/>
</worksheet>
</file>

<file path=xl/worksheets/sheet4.xml><?xml version="1.0" encoding="utf-8"?>
<worksheet xmlns="http://schemas.openxmlformats.org/spreadsheetml/2006/main" xmlns:r="http://schemas.openxmlformats.org/officeDocument/2006/relationships">
  <dimension ref="A1:Y31"/>
  <sheetViews>
    <sheetView showOutlineSymbols="0" zoomScaleSheetLayoutView="10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28125" defaultRowHeight="12.75"/>
  <cols>
    <col min="1" max="1" width="38.421875" style="1" customWidth="1"/>
    <col min="2" max="2" width="11.00390625" style="5" bestFit="1" customWidth="1"/>
    <col min="3" max="6" width="12.7109375" style="5" customWidth="1"/>
    <col min="7" max="10" width="12.7109375" style="69" customWidth="1"/>
    <col min="11" max="14" width="12.7109375" style="5" customWidth="1"/>
    <col min="15" max="15" width="0" style="5" hidden="1" customWidth="1"/>
    <col min="16" max="16384" width="9.28125" style="5" customWidth="1"/>
  </cols>
  <sheetData>
    <row r="1" spans="1:25" ht="26.25" customHeight="1">
      <c r="A1" s="41" t="s">
        <v>145</v>
      </c>
      <c r="B1" s="39" t="s">
        <v>0</v>
      </c>
      <c r="C1" s="40" t="s">
        <v>3</v>
      </c>
      <c r="D1" s="63" t="s">
        <v>319</v>
      </c>
      <c r="E1" s="40" t="s">
        <v>6</v>
      </c>
      <c r="F1" s="41" t="s">
        <v>153</v>
      </c>
      <c r="G1" s="63" t="s">
        <v>167</v>
      </c>
      <c r="H1" s="63" t="s">
        <v>168</v>
      </c>
      <c r="I1" s="63" t="s">
        <v>169</v>
      </c>
      <c r="J1" s="63" t="s">
        <v>184</v>
      </c>
      <c r="K1" s="41" t="s">
        <v>320</v>
      </c>
      <c r="L1" s="41" t="s">
        <v>142</v>
      </c>
      <c r="M1" s="39" t="s">
        <v>222</v>
      </c>
      <c r="R1" s="4"/>
      <c r="S1" s="4"/>
      <c r="T1" s="4"/>
      <c r="U1" s="4"/>
      <c r="V1" s="4"/>
      <c r="W1" s="4"/>
      <c r="X1" s="4"/>
      <c r="Y1" s="4"/>
    </row>
    <row r="2" spans="1:25" ht="12.75">
      <c r="A2" s="42" t="s">
        <v>45</v>
      </c>
      <c r="B2" s="60" t="s">
        <v>2</v>
      </c>
      <c r="C2" s="58" t="s">
        <v>154</v>
      </c>
      <c r="D2" s="59" t="s">
        <v>328</v>
      </c>
      <c r="E2" s="59" t="s">
        <v>154</v>
      </c>
      <c r="F2" s="59" t="s">
        <v>154</v>
      </c>
      <c r="G2" s="64" t="s">
        <v>172</v>
      </c>
      <c r="H2" s="64" t="s">
        <v>172</v>
      </c>
      <c r="I2" s="172" t="s">
        <v>2</v>
      </c>
      <c r="J2" s="64" t="s">
        <v>186</v>
      </c>
      <c r="K2" s="59" t="s">
        <v>155</v>
      </c>
      <c r="L2" s="59" t="s">
        <v>155</v>
      </c>
      <c r="M2" s="59" t="s">
        <v>155</v>
      </c>
      <c r="R2" s="4"/>
      <c r="S2" s="4"/>
      <c r="T2" s="4"/>
      <c r="U2" s="4"/>
      <c r="V2" s="4"/>
      <c r="W2" s="4"/>
      <c r="X2" s="4"/>
      <c r="Y2" s="4"/>
    </row>
    <row r="3" spans="1:13" ht="13.5" customHeight="1">
      <c r="A3" s="42" t="s">
        <v>58</v>
      </c>
      <c r="B3" s="43" t="s">
        <v>59</v>
      </c>
      <c r="C3" s="44">
        <v>2000</v>
      </c>
      <c r="D3" s="65">
        <v>0.00026</v>
      </c>
      <c r="E3" s="44">
        <v>0.12</v>
      </c>
      <c r="F3" s="45">
        <v>2</v>
      </c>
      <c r="G3" s="65">
        <v>482000</v>
      </c>
      <c r="H3" s="65">
        <v>2000</v>
      </c>
      <c r="I3" s="65">
        <v>2000</v>
      </c>
      <c r="J3" s="65">
        <v>1000000</v>
      </c>
      <c r="K3" s="44">
        <v>0.255</v>
      </c>
      <c r="L3" s="44">
        <v>13200</v>
      </c>
      <c r="M3" s="44">
        <v>550000</v>
      </c>
    </row>
    <row r="4" spans="1:13" ht="13.5" customHeight="1">
      <c r="A4" s="42" t="s">
        <v>60</v>
      </c>
      <c r="B4" s="46" t="s">
        <v>139</v>
      </c>
      <c r="C4" s="44">
        <v>0.001</v>
      </c>
      <c r="D4" s="66">
        <v>0.043</v>
      </c>
      <c r="E4" s="44">
        <v>0.0144</v>
      </c>
      <c r="F4" s="45">
        <v>0.0142</v>
      </c>
      <c r="G4" s="65">
        <v>0.2</v>
      </c>
      <c r="H4" s="66">
        <v>0.001</v>
      </c>
      <c r="I4" s="66">
        <v>0.001</v>
      </c>
      <c r="J4" s="65">
        <v>0.211</v>
      </c>
      <c r="K4" s="44">
        <v>0.075</v>
      </c>
      <c r="L4" s="44">
        <v>0.101</v>
      </c>
      <c r="M4" s="44">
        <v>0.18</v>
      </c>
    </row>
    <row r="5" spans="1:15" ht="13.5" customHeight="1">
      <c r="A5" s="42" t="s">
        <v>61</v>
      </c>
      <c r="B5" s="46" t="s">
        <v>140</v>
      </c>
      <c r="C5" s="44" t="s">
        <v>2</v>
      </c>
      <c r="D5" s="66">
        <v>2.66E-07</v>
      </c>
      <c r="E5" s="44">
        <v>2.1005957446808532E-05</v>
      </c>
      <c r="F5" s="45">
        <v>1.057334338303594E-05</v>
      </c>
      <c r="G5" s="65">
        <f>G6/O5</f>
        <v>1.6045964912280698E-05</v>
      </c>
      <c r="H5" s="66" t="s">
        <v>2</v>
      </c>
      <c r="I5" s="66" t="s">
        <v>2</v>
      </c>
      <c r="J5" s="65">
        <f>0.00544/41</f>
        <v>0.0001326829268292683</v>
      </c>
      <c r="K5" s="44">
        <v>0.0057</v>
      </c>
      <c r="L5" s="44">
        <v>0.00219</v>
      </c>
      <c r="M5" s="44">
        <v>3.4E-07</v>
      </c>
      <c r="O5" s="5">
        <v>41.00719424460432</v>
      </c>
    </row>
    <row r="6" spans="1:13" ht="13.5" customHeight="1">
      <c r="A6" s="42" t="s">
        <v>61</v>
      </c>
      <c r="B6" s="43" t="s">
        <v>2</v>
      </c>
      <c r="C6" s="44" t="s">
        <v>2</v>
      </c>
      <c r="D6" s="44">
        <f>$O$5*D5</f>
        <v>1.090791366906475E-05</v>
      </c>
      <c r="E6" s="44">
        <f>$O$5*E5</f>
        <v>0.0008613953773151701</v>
      </c>
      <c r="F6" s="44">
        <f>$O$5*F5</f>
        <v>0.00043358314592305654</v>
      </c>
      <c r="G6" s="65" t="s">
        <v>170</v>
      </c>
      <c r="H6" s="44" t="s">
        <v>2</v>
      </c>
      <c r="I6" s="44" t="s">
        <v>2</v>
      </c>
      <c r="J6" s="44">
        <f>$O$5*J5</f>
        <v>0.005440954553430427</v>
      </c>
      <c r="K6" s="44">
        <f>$O$5*K5</f>
        <v>0.23374100719424465</v>
      </c>
      <c r="L6" s="44">
        <f>$O$5*L5</f>
        <v>0.08980575539568347</v>
      </c>
      <c r="M6" s="44">
        <f>$O$5*M5</f>
        <v>1.3942446043165468E-05</v>
      </c>
    </row>
    <row r="7" spans="1:13" ht="13.5" customHeight="1">
      <c r="A7" s="48" t="s">
        <v>62</v>
      </c>
      <c r="B7" s="43" t="s">
        <v>63</v>
      </c>
      <c r="C7" s="47" t="s">
        <v>2</v>
      </c>
      <c r="D7" s="65">
        <v>96000</v>
      </c>
      <c r="E7" s="44">
        <v>4470000</v>
      </c>
      <c r="F7" s="45">
        <v>1230</v>
      </c>
      <c r="G7" s="65">
        <f>10^0.49</f>
        <v>3.0902954325135905</v>
      </c>
      <c r="H7" s="44" t="s">
        <v>2</v>
      </c>
      <c r="I7" s="44" t="s">
        <v>2</v>
      </c>
      <c r="J7" s="65">
        <v>9.9</v>
      </c>
      <c r="K7" s="44">
        <v>3720</v>
      </c>
      <c r="L7" s="44">
        <v>10</v>
      </c>
      <c r="M7" s="44">
        <v>3.63</v>
      </c>
    </row>
    <row r="8" spans="1:13" ht="13.5" customHeight="1">
      <c r="A8" s="42" t="s">
        <v>158</v>
      </c>
      <c r="B8" s="43" t="s">
        <v>63</v>
      </c>
      <c r="C8" s="44">
        <v>1900</v>
      </c>
      <c r="D8" s="44" t="s">
        <v>2</v>
      </c>
      <c r="E8" s="44" t="s">
        <v>2</v>
      </c>
      <c r="F8" s="45" t="s">
        <v>2</v>
      </c>
      <c r="G8" s="44" t="s">
        <v>2</v>
      </c>
      <c r="H8" s="44" t="s">
        <v>2</v>
      </c>
      <c r="I8" s="44" t="s">
        <v>2</v>
      </c>
      <c r="J8" s="44" t="s">
        <v>2</v>
      </c>
      <c r="K8" s="45" t="s">
        <v>2</v>
      </c>
      <c r="L8" s="45" t="s">
        <v>2</v>
      </c>
      <c r="M8" s="44" t="s">
        <v>2</v>
      </c>
    </row>
    <row r="9" spans="1:13" ht="13.5" customHeight="1">
      <c r="A9" s="42" t="s">
        <v>64</v>
      </c>
      <c r="B9" s="10" t="s">
        <v>65</v>
      </c>
      <c r="C9" s="10">
        <v>58.69</v>
      </c>
      <c r="D9" s="67">
        <v>276.34</v>
      </c>
      <c r="E9" s="10">
        <v>354</v>
      </c>
      <c r="F9" s="49">
        <v>290.83</v>
      </c>
      <c r="G9" s="67">
        <v>17.03</v>
      </c>
      <c r="H9" s="67">
        <v>62</v>
      </c>
      <c r="I9" s="67">
        <v>117.49</v>
      </c>
      <c r="J9" s="67">
        <v>27</v>
      </c>
      <c r="K9" s="10">
        <v>120.19</v>
      </c>
      <c r="L9" s="10">
        <v>85</v>
      </c>
      <c r="M9" s="10">
        <v>30.03</v>
      </c>
    </row>
    <row r="10" spans="1:13" ht="13.5" customHeight="1">
      <c r="A10" s="42" t="s">
        <v>66</v>
      </c>
      <c r="B10" s="10" t="s">
        <v>67</v>
      </c>
      <c r="C10" s="10">
        <v>0</v>
      </c>
      <c r="D10" s="10">
        <v>0</v>
      </c>
      <c r="E10" s="10">
        <v>0</v>
      </c>
      <c r="F10" s="50">
        <v>0</v>
      </c>
      <c r="G10" s="10">
        <v>0</v>
      </c>
      <c r="H10" s="10">
        <v>0</v>
      </c>
      <c r="I10" s="10">
        <v>0</v>
      </c>
      <c r="J10" s="10">
        <v>0</v>
      </c>
      <c r="K10" s="10">
        <v>0</v>
      </c>
      <c r="L10" s="10">
        <v>0</v>
      </c>
      <c r="M10" s="10">
        <v>0</v>
      </c>
    </row>
    <row r="11" spans="1:13" ht="13.5" customHeight="1">
      <c r="A11" s="42" t="s">
        <v>69</v>
      </c>
      <c r="B11" s="10" t="s">
        <v>70</v>
      </c>
      <c r="C11" s="10">
        <v>0</v>
      </c>
      <c r="D11" s="10">
        <v>0</v>
      </c>
      <c r="E11" s="10">
        <v>0</v>
      </c>
      <c r="F11" s="50">
        <v>0</v>
      </c>
      <c r="G11" s="10">
        <v>0</v>
      </c>
      <c r="H11" s="10">
        <v>0</v>
      </c>
      <c r="I11" s="10">
        <v>0</v>
      </c>
      <c r="J11" s="10">
        <v>0</v>
      </c>
      <c r="K11" s="10">
        <v>0</v>
      </c>
      <c r="L11" s="10">
        <v>0</v>
      </c>
      <c r="M11" s="10">
        <v>0</v>
      </c>
    </row>
    <row r="12" spans="1:13" ht="13.5" customHeight="1">
      <c r="A12" s="42" t="s">
        <v>71</v>
      </c>
      <c r="B12" s="10" t="s">
        <v>72</v>
      </c>
      <c r="C12" s="10">
        <v>0</v>
      </c>
      <c r="D12" s="10">
        <v>0</v>
      </c>
      <c r="E12" s="10">
        <v>0</v>
      </c>
      <c r="F12" s="50">
        <v>0</v>
      </c>
      <c r="G12" s="10">
        <v>0</v>
      </c>
      <c r="H12" s="10">
        <v>0</v>
      </c>
      <c r="I12" s="10">
        <v>0</v>
      </c>
      <c r="J12" s="10">
        <v>0</v>
      </c>
      <c r="K12" s="10">
        <v>0</v>
      </c>
      <c r="L12" s="10">
        <v>0</v>
      </c>
      <c r="M12" s="10">
        <v>0</v>
      </c>
    </row>
    <row r="13" spans="1:13" ht="13.5" customHeight="1">
      <c r="A13" s="42" t="s">
        <v>73</v>
      </c>
      <c r="B13" s="10" t="s">
        <v>72</v>
      </c>
      <c r="C13" s="10">
        <v>0</v>
      </c>
      <c r="D13" s="10">
        <v>0</v>
      </c>
      <c r="E13" s="10">
        <v>0</v>
      </c>
      <c r="F13" s="50">
        <v>0</v>
      </c>
      <c r="G13" s="10">
        <v>0</v>
      </c>
      <c r="H13" s="10">
        <v>0</v>
      </c>
      <c r="I13" s="10">
        <v>0</v>
      </c>
      <c r="J13" s="10">
        <v>0</v>
      </c>
      <c r="K13" s="10">
        <v>0</v>
      </c>
      <c r="L13" s="10">
        <v>0</v>
      </c>
      <c r="M13" s="10">
        <v>0</v>
      </c>
    </row>
    <row r="14" spans="1:13" ht="13.5" customHeight="1">
      <c r="A14" s="48" t="s">
        <v>141</v>
      </c>
      <c r="B14" s="10" t="s">
        <v>5</v>
      </c>
      <c r="C14" s="10">
        <v>0</v>
      </c>
      <c r="D14" s="10">
        <v>0</v>
      </c>
      <c r="E14" s="10">
        <v>0</v>
      </c>
      <c r="F14" s="50">
        <v>0</v>
      </c>
      <c r="G14" s="10">
        <v>0</v>
      </c>
      <c r="H14" s="10">
        <v>0</v>
      </c>
      <c r="I14" s="10">
        <v>0</v>
      </c>
      <c r="J14" s="10">
        <v>0</v>
      </c>
      <c r="K14" s="10">
        <v>0</v>
      </c>
      <c r="L14" s="10">
        <v>0</v>
      </c>
      <c r="M14" s="10">
        <v>0</v>
      </c>
    </row>
    <row r="15" spans="1:13" ht="13.5" customHeight="1">
      <c r="A15" s="42" t="s">
        <v>74</v>
      </c>
      <c r="B15" s="51" t="s">
        <v>75</v>
      </c>
      <c r="C15" s="10">
        <v>0</v>
      </c>
      <c r="D15" s="10">
        <v>0</v>
      </c>
      <c r="E15" s="10">
        <v>0</v>
      </c>
      <c r="F15" s="50">
        <v>0</v>
      </c>
      <c r="G15" s="10">
        <v>0</v>
      </c>
      <c r="H15" s="10">
        <v>0</v>
      </c>
      <c r="I15" s="10">
        <v>0</v>
      </c>
      <c r="J15" s="10">
        <v>0</v>
      </c>
      <c r="K15" s="49">
        <v>0</v>
      </c>
      <c r="L15" s="49">
        <v>0</v>
      </c>
      <c r="M15" s="10">
        <v>0</v>
      </c>
    </row>
    <row r="16" spans="1:13" ht="13.5" customHeight="1">
      <c r="A16" s="42" t="s">
        <v>76</v>
      </c>
      <c r="B16" s="51" t="s">
        <v>75</v>
      </c>
      <c r="C16" s="10">
        <v>0</v>
      </c>
      <c r="D16" s="10">
        <v>0</v>
      </c>
      <c r="E16" s="10">
        <v>0</v>
      </c>
      <c r="F16" s="49">
        <v>0</v>
      </c>
      <c r="G16" s="10">
        <v>0</v>
      </c>
      <c r="H16" s="10">
        <v>0</v>
      </c>
      <c r="I16" s="10">
        <v>0</v>
      </c>
      <c r="J16" s="10">
        <v>0</v>
      </c>
      <c r="K16" s="10">
        <v>0</v>
      </c>
      <c r="L16" s="10">
        <v>0</v>
      </c>
      <c r="M16" s="10">
        <v>0</v>
      </c>
    </row>
    <row r="17" spans="1:13" ht="13.5" customHeight="1">
      <c r="A17" s="42" t="s">
        <v>77</v>
      </c>
      <c r="B17" s="10" t="s">
        <v>50</v>
      </c>
      <c r="C17" s="10">
        <v>0</v>
      </c>
      <c r="D17" s="10">
        <v>0</v>
      </c>
      <c r="E17" s="10">
        <v>0</v>
      </c>
      <c r="F17" s="49">
        <v>0</v>
      </c>
      <c r="G17" s="10">
        <v>0</v>
      </c>
      <c r="H17" s="10">
        <v>0</v>
      </c>
      <c r="I17" s="10">
        <v>0</v>
      </c>
      <c r="J17" s="10">
        <v>0</v>
      </c>
      <c r="K17" s="10">
        <v>0</v>
      </c>
      <c r="L17" s="10">
        <v>0</v>
      </c>
      <c r="M17" s="10">
        <v>0</v>
      </c>
    </row>
    <row r="18" spans="1:13" ht="13.5" customHeight="1">
      <c r="A18" s="42" t="s">
        <v>78</v>
      </c>
      <c r="B18" s="10" t="s">
        <v>50</v>
      </c>
      <c r="C18" s="10">
        <v>0</v>
      </c>
      <c r="D18" s="10">
        <v>0</v>
      </c>
      <c r="E18" s="10">
        <v>0</v>
      </c>
      <c r="F18" s="49">
        <v>0</v>
      </c>
      <c r="G18" s="10">
        <v>0</v>
      </c>
      <c r="H18" s="10">
        <v>0</v>
      </c>
      <c r="I18" s="10">
        <v>0</v>
      </c>
      <c r="J18" s="10">
        <v>0</v>
      </c>
      <c r="K18" s="10">
        <v>0</v>
      </c>
      <c r="L18" s="10">
        <v>0</v>
      </c>
      <c r="M18" s="10">
        <v>0</v>
      </c>
    </row>
    <row r="19" spans="1:13" s="6" customFormat="1" ht="6" customHeight="1">
      <c r="A19" s="7"/>
      <c r="B19" s="8"/>
      <c r="C19" s="8"/>
      <c r="D19" s="8"/>
      <c r="E19" s="8"/>
      <c r="F19" s="8"/>
      <c r="G19" s="68"/>
      <c r="H19" s="68"/>
      <c r="I19" s="68"/>
      <c r="J19" s="68"/>
      <c r="K19" s="8"/>
      <c r="L19" s="8"/>
      <c r="M19" s="8"/>
    </row>
    <row r="20" spans="1:10" ht="12.75">
      <c r="A20" s="1" t="s">
        <v>156</v>
      </c>
      <c r="G20" s="5"/>
      <c r="H20" s="5"/>
      <c r="I20" s="5"/>
      <c r="J20" s="5"/>
    </row>
    <row r="21" spans="1:13" ht="12.75">
      <c r="A21" s="1" t="s">
        <v>316</v>
      </c>
      <c r="B21" s="9"/>
      <c r="C21" s="9"/>
      <c r="D21" s="9"/>
      <c r="E21" s="9"/>
      <c r="F21" s="9"/>
      <c r="G21" s="70"/>
      <c r="H21" s="70"/>
      <c r="I21" s="70"/>
      <c r="J21" s="70"/>
      <c r="K21" s="9"/>
      <c r="L21" s="9"/>
      <c r="M21" s="9"/>
    </row>
    <row r="22" spans="1:13" ht="12.75">
      <c r="A22" s="1" t="s">
        <v>317</v>
      </c>
      <c r="B22" s="9"/>
      <c r="C22" s="9"/>
      <c r="D22" s="9"/>
      <c r="E22" s="9"/>
      <c r="F22" s="9"/>
      <c r="G22" s="70"/>
      <c r="H22" s="70"/>
      <c r="I22" s="70"/>
      <c r="J22" s="70"/>
      <c r="K22" s="9"/>
      <c r="L22" s="9"/>
      <c r="M22" s="9"/>
    </row>
    <row r="23" ht="12.75">
      <c r="A23" s="1" t="s">
        <v>157</v>
      </c>
    </row>
    <row r="24" ht="12.75">
      <c r="A24" s="1" t="s">
        <v>318</v>
      </c>
    </row>
    <row r="25" ht="12.75">
      <c r="A25" s="1" t="s">
        <v>329</v>
      </c>
    </row>
    <row r="31" ht="12.75">
      <c r="H31" s="5"/>
    </row>
  </sheetData>
  <printOptions horizontalCentered="1"/>
  <pageMargins left="0.5" right="0.5" top="1.5" bottom="0.5" header="0.5" footer="0.5"/>
  <pageSetup horizontalDpi="600" verticalDpi="600" orientation="landscape" r:id="rId2"/>
  <headerFooter alignWithMargins="0">
    <oddHeader>&amp;C&amp;"Times New Roman,Bold"TABLE &amp;A
CHEMICAL PROPERTIES FOR COPCs IN VADOSE ZONE
HUMAN HEALTH RISK ASSESSMENT AND CLOSURE REPORT FOR GALLERIA NORTH-SCHOOL SITE SUB-AREA
BMI COMMON AREAS (EASTSIDE), CLARK COUNTY, NEVADA
(Page &amp;P of &amp;N)</oddHeader>
  </headerFooter>
  <drawing r:id="rId1"/>
</worksheet>
</file>

<file path=xl/worksheets/sheet5.xml><?xml version="1.0" encoding="utf-8"?>
<worksheet xmlns="http://schemas.openxmlformats.org/spreadsheetml/2006/main" xmlns:r="http://schemas.openxmlformats.org/officeDocument/2006/relationships">
  <dimension ref="A1:Q24"/>
  <sheetViews>
    <sheetView zoomScaleSheetLayoutView="100" workbookViewId="0" topLeftCell="A1">
      <selection activeCell="A1" sqref="A1"/>
    </sheetView>
  </sheetViews>
  <sheetFormatPr defaultColWidth="9.28125" defaultRowHeight="12.75"/>
  <cols>
    <col min="1" max="1" width="48.7109375" style="26" customWidth="1"/>
    <col min="2" max="3" width="14.7109375" style="27" customWidth="1"/>
    <col min="4" max="4" width="14.7109375" style="29" customWidth="1"/>
    <col min="5" max="16384" width="9.28125" style="27" customWidth="1"/>
  </cols>
  <sheetData>
    <row r="1" spans="1:17" ht="34.5" customHeight="1">
      <c r="A1" s="53" t="s">
        <v>1</v>
      </c>
      <c r="B1" s="53" t="s">
        <v>0</v>
      </c>
      <c r="C1" s="56" t="s">
        <v>143</v>
      </c>
      <c r="D1" s="54" t="s">
        <v>45</v>
      </c>
      <c r="J1" s="28"/>
      <c r="K1" s="28"/>
      <c r="L1" s="28"/>
      <c r="M1" s="28"/>
      <c r="N1" s="28"/>
      <c r="O1" s="28"/>
      <c r="P1" s="28"/>
      <c r="Q1" s="28"/>
    </row>
    <row r="2" spans="1:4" ht="15">
      <c r="A2" s="34" t="s">
        <v>86</v>
      </c>
      <c r="B2" s="37" t="s">
        <v>50</v>
      </c>
      <c r="C2" s="38">
        <v>0</v>
      </c>
      <c r="D2" s="36" t="s">
        <v>47</v>
      </c>
    </row>
    <row r="3" spans="1:4" ht="15">
      <c r="A3" s="52" t="s">
        <v>87</v>
      </c>
      <c r="B3" s="36" t="s">
        <v>50</v>
      </c>
      <c r="C3" s="38">
        <v>4</v>
      </c>
      <c r="D3" s="36" t="s">
        <v>47</v>
      </c>
    </row>
    <row r="4" spans="1:4" ht="15">
      <c r="A4" s="34" t="s">
        <v>88</v>
      </c>
      <c r="B4" s="36" t="s">
        <v>5</v>
      </c>
      <c r="C4" s="38">
        <v>100</v>
      </c>
      <c r="D4" s="36" t="s">
        <v>47</v>
      </c>
    </row>
    <row r="5" spans="1:4" ht="15">
      <c r="A5" s="34" t="s">
        <v>89</v>
      </c>
      <c r="B5" s="35" t="s">
        <v>90</v>
      </c>
      <c r="C5" s="55">
        <v>44</v>
      </c>
      <c r="D5" s="36" t="s">
        <v>47</v>
      </c>
    </row>
    <row r="6" spans="1:4" ht="15">
      <c r="A6" s="34" t="s">
        <v>91</v>
      </c>
      <c r="B6" s="36" t="s">
        <v>92</v>
      </c>
      <c r="C6" s="38">
        <v>35</v>
      </c>
      <c r="D6" s="36" t="s">
        <v>47</v>
      </c>
    </row>
    <row r="7" spans="1:4" ht="15">
      <c r="A7" s="52" t="s">
        <v>93</v>
      </c>
      <c r="B7" s="35" t="s">
        <v>94</v>
      </c>
      <c r="C7" s="55" t="s">
        <v>95</v>
      </c>
      <c r="D7" s="36" t="s">
        <v>47</v>
      </c>
    </row>
    <row r="8" spans="1:4" ht="15">
      <c r="A8" s="34" t="s">
        <v>96</v>
      </c>
      <c r="B8" s="35" t="s">
        <v>94</v>
      </c>
      <c r="C8" s="55" t="s">
        <v>181</v>
      </c>
      <c r="D8" s="36" t="s">
        <v>47</v>
      </c>
    </row>
    <row r="9" spans="1:4" ht="15">
      <c r="A9" s="34" t="s">
        <v>97</v>
      </c>
      <c r="B9" s="35" t="s">
        <v>94</v>
      </c>
      <c r="C9" s="55" t="s">
        <v>181</v>
      </c>
      <c r="D9" s="36" t="s">
        <v>47</v>
      </c>
    </row>
    <row r="10" spans="1:4" ht="15">
      <c r="A10" s="34" t="s">
        <v>98</v>
      </c>
      <c r="B10" s="35" t="s">
        <v>94</v>
      </c>
      <c r="C10" s="55" t="s">
        <v>181</v>
      </c>
      <c r="D10" s="36" t="s">
        <v>47</v>
      </c>
    </row>
    <row r="11" spans="1:4" ht="15">
      <c r="A11" s="34" t="s">
        <v>99</v>
      </c>
      <c r="B11" s="35" t="s">
        <v>94</v>
      </c>
      <c r="C11" s="38" t="s">
        <v>182</v>
      </c>
      <c r="D11" s="36" t="s">
        <v>47</v>
      </c>
    </row>
    <row r="12" spans="1:4" ht="15">
      <c r="A12" s="52" t="s">
        <v>100</v>
      </c>
      <c r="B12" s="36"/>
      <c r="C12" s="38">
        <v>1</v>
      </c>
      <c r="D12" s="36" t="s">
        <v>47</v>
      </c>
    </row>
    <row r="13" spans="1:4" ht="15">
      <c r="A13" s="34" t="s">
        <v>101</v>
      </c>
      <c r="B13" s="36" t="s">
        <v>50</v>
      </c>
      <c r="C13" s="94">
        <v>8.029166666666667</v>
      </c>
      <c r="D13" s="36" t="s">
        <v>47</v>
      </c>
    </row>
    <row r="14" spans="1:4" ht="15">
      <c r="A14" s="34" t="s">
        <v>102</v>
      </c>
      <c r="B14" s="36" t="s">
        <v>50</v>
      </c>
      <c r="C14" s="38">
        <v>1</v>
      </c>
      <c r="D14" s="36" t="s">
        <v>68</v>
      </c>
    </row>
    <row r="15" spans="1:4" ht="15">
      <c r="A15" s="34" t="s">
        <v>103</v>
      </c>
      <c r="B15" s="36" t="s">
        <v>50</v>
      </c>
      <c r="C15" s="38">
        <v>1</v>
      </c>
      <c r="D15" s="36" t="s">
        <v>68</v>
      </c>
    </row>
    <row r="16" spans="1:4" ht="15">
      <c r="A16" s="34" t="s">
        <v>104</v>
      </c>
      <c r="B16" s="36" t="s">
        <v>50</v>
      </c>
      <c r="C16" s="38">
        <v>1</v>
      </c>
      <c r="D16" s="36" t="s">
        <v>68</v>
      </c>
    </row>
    <row r="17" spans="1:4" ht="15">
      <c r="A17" s="34" t="s">
        <v>105</v>
      </c>
      <c r="B17" s="36" t="s">
        <v>50</v>
      </c>
      <c r="C17" s="38">
        <v>1</v>
      </c>
      <c r="D17" s="36" t="s">
        <v>68</v>
      </c>
    </row>
    <row r="18" spans="1:4" ht="15">
      <c r="A18" s="34" t="s">
        <v>106</v>
      </c>
      <c r="B18" s="37" t="s">
        <v>50</v>
      </c>
      <c r="C18" s="38">
        <v>1</v>
      </c>
      <c r="D18" s="36" t="s">
        <v>68</v>
      </c>
    </row>
    <row r="19" spans="1:4" ht="15">
      <c r="A19" s="34" t="s">
        <v>107</v>
      </c>
      <c r="B19" s="37" t="s">
        <v>50</v>
      </c>
      <c r="C19" s="38">
        <v>1</v>
      </c>
      <c r="D19" s="36" t="s">
        <v>68</v>
      </c>
    </row>
    <row r="20" spans="1:3" s="29" customFormat="1" ht="6" customHeight="1">
      <c r="A20" s="30"/>
      <c r="B20" s="31"/>
      <c r="C20" s="31"/>
    </row>
    <row r="22" spans="2:3" ht="15">
      <c r="B22" s="33"/>
      <c r="C22" s="33"/>
    </row>
    <row r="23" spans="2:3" ht="15">
      <c r="B23" s="33"/>
      <c r="C23" s="33"/>
    </row>
    <row r="24" spans="2:3" ht="15">
      <c r="B24" s="33"/>
      <c r="C24" s="33"/>
    </row>
  </sheetData>
  <printOptions horizontalCentered="1"/>
  <pageMargins left="0.5" right="0.5" top="1.5" bottom="0.5" header="0.5" footer="0.5"/>
  <pageSetup horizontalDpi="600" verticalDpi="600" orientation="landscape" r:id="rId2"/>
  <headerFooter alignWithMargins="0">
    <oddHeader>&amp;C&amp;"Times New Roman,Bold"TABLE &amp;A
CHEMICAL APPLICATION DATA FOR SESOIL MODELING
HUMAN HEALTH RISK ASSESSMENT AND CLOSURE REPORT FOR GALLERIA NORTH-SCHOOL SITE SUB-AREA
BMI COMMON AREAS (EASTSIDE), CLARK COUNTY, NEVADA
(Page &amp;P of &amp;N)</oddHeader>
  </headerFooter>
  <drawing r:id="rId1"/>
</worksheet>
</file>

<file path=xl/worksheets/sheet6.xml><?xml version="1.0" encoding="utf-8"?>
<worksheet xmlns="http://schemas.openxmlformats.org/spreadsheetml/2006/main" xmlns:r="http://schemas.openxmlformats.org/officeDocument/2006/relationships">
  <dimension ref="A1:S77"/>
  <sheetViews>
    <sheetView showOutlineSymbols="0" view="pageBreakPreview" zoomScaleSheetLayoutView="10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9.28125" defaultRowHeight="12.75"/>
  <cols>
    <col min="1" max="1" width="23.421875" style="1" customWidth="1"/>
    <col min="2" max="2" width="9.7109375" style="69" customWidth="1"/>
    <col min="3" max="3" width="5.421875" style="69" bestFit="1" customWidth="1"/>
    <col min="4" max="4" width="14.8515625" style="76" customWidth="1"/>
    <col min="5" max="11" width="11.7109375" style="69" customWidth="1"/>
    <col min="12" max="15" width="12.7109375" style="69" customWidth="1"/>
    <col min="16" max="17" width="12.7109375" style="5" customWidth="1"/>
    <col min="18" max="16384" width="9.28125" style="5" customWidth="1"/>
  </cols>
  <sheetData>
    <row r="1" spans="1:17" ht="26.25" customHeight="1">
      <c r="A1" s="41" t="s">
        <v>79</v>
      </c>
      <c r="B1" s="63" t="s">
        <v>144</v>
      </c>
      <c r="C1" s="63" t="s">
        <v>0</v>
      </c>
      <c r="D1" s="71" t="s">
        <v>45</v>
      </c>
      <c r="E1" s="144" t="s">
        <v>3</v>
      </c>
      <c r="F1" s="63" t="s">
        <v>319</v>
      </c>
      <c r="G1" s="144" t="s">
        <v>6</v>
      </c>
      <c r="H1" s="63" t="s">
        <v>153</v>
      </c>
      <c r="I1" s="63" t="s">
        <v>167</v>
      </c>
      <c r="J1" s="63" t="s">
        <v>169</v>
      </c>
      <c r="K1" s="63" t="s">
        <v>184</v>
      </c>
      <c r="L1" s="63" t="s">
        <v>320</v>
      </c>
      <c r="M1" s="63" t="s">
        <v>142</v>
      </c>
      <c r="N1" s="63" t="s">
        <v>222</v>
      </c>
      <c r="O1" s="63" t="s">
        <v>168</v>
      </c>
      <c r="P1" s="63" t="s">
        <v>323</v>
      </c>
      <c r="Q1" s="63" t="s">
        <v>324</v>
      </c>
    </row>
    <row r="2" spans="1:17" ht="13.5" customHeight="1">
      <c r="A2" s="57" t="s">
        <v>80</v>
      </c>
      <c r="B2" s="72"/>
      <c r="C2" s="72"/>
      <c r="D2" s="73"/>
      <c r="E2" s="73"/>
      <c r="F2" s="73"/>
      <c r="G2" s="73"/>
      <c r="H2" s="73"/>
      <c r="I2" s="73"/>
      <c r="J2" s="73"/>
      <c r="K2" s="73"/>
      <c r="L2" s="73"/>
      <c r="M2" s="73"/>
      <c r="N2" s="73"/>
      <c r="O2" s="73"/>
      <c r="P2" s="73"/>
      <c r="Q2" s="73"/>
    </row>
    <row r="3" spans="1:19" ht="13.5" customHeight="1">
      <c r="A3" s="48" t="s">
        <v>187</v>
      </c>
      <c r="B3" s="73" t="s">
        <v>111</v>
      </c>
      <c r="C3" s="73" t="s">
        <v>161</v>
      </c>
      <c r="D3" s="67" t="s">
        <v>47</v>
      </c>
      <c r="E3" s="67">
        <v>28.2</v>
      </c>
      <c r="F3" s="67">
        <f aca="true" t="shared" si="0" ref="F3:F12">34.1/1000</f>
        <v>0.0341</v>
      </c>
      <c r="G3" s="67">
        <v>0.015</v>
      </c>
      <c r="H3" s="67">
        <f aca="true" t="shared" si="1" ref="H3:H12">19/1000</f>
        <v>0.019</v>
      </c>
      <c r="I3" s="67">
        <v>8.2</v>
      </c>
      <c r="J3" s="67">
        <v>28.6</v>
      </c>
      <c r="K3" s="67">
        <v>5.8</v>
      </c>
      <c r="L3" s="67">
        <f>1.7/1000</f>
        <v>0.0017</v>
      </c>
      <c r="M3" s="67">
        <f>28/1000</f>
        <v>0.028</v>
      </c>
      <c r="N3" s="67">
        <v>0.843</v>
      </c>
      <c r="O3" s="67">
        <v>121</v>
      </c>
      <c r="P3" s="67">
        <v>102</v>
      </c>
      <c r="Q3" s="67">
        <v>8.27</v>
      </c>
      <c r="R3" s="5" t="s">
        <v>81</v>
      </c>
      <c r="S3" s="5">
        <v>1</v>
      </c>
    </row>
    <row r="4" spans="1:19" ht="13.5" customHeight="1">
      <c r="A4" s="48" t="s">
        <v>82</v>
      </c>
      <c r="B4" s="74" t="s">
        <v>112</v>
      </c>
      <c r="C4" s="73" t="s">
        <v>161</v>
      </c>
      <c r="D4" s="67" t="s">
        <v>47</v>
      </c>
      <c r="E4" s="67">
        <v>28.2</v>
      </c>
      <c r="F4" s="67">
        <f t="shared" si="0"/>
        <v>0.0341</v>
      </c>
      <c r="G4" s="67">
        <v>0.015</v>
      </c>
      <c r="H4" s="67">
        <f t="shared" si="1"/>
        <v>0.019</v>
      </c>
      <c r="I4" s="67">
        <v>8.2</v>
      </c>
      <c r="J4" s="67">
        <v>28.6</v>
      </c>
      <c r="K4" s="67">
        <v>5.8</v>
      </c>
      <c r="L4" s="67">
        <f>1.7/1000</f>
        <v>0.0017</v>
      </c>
      <c r="M4" s="67">
        <f aca="true" t="shared" si="2" ref="M4:M12">28/1000</f>
        <v>0.028</v>
      </c>
      <c r="N4" s="67">
        <v>0.843</v>
      </c>
      <c r="O4" s="67">
        <v>121</v>
      </c>
      <c r="P4" s="67">
        <v>102</v>
      </c>
      <c r="Q4" s="67">
        <v>8.27</v>
      </c>
      <c r="R4" s="5" t="s">
        <v>171</v>
      </c>
      <c r="S4" s="5">
        <f>S3/1000</f>
        <v>0.001</v>
      </c>
    </row>
    <row r="5" spans="1:19" ht="13.5" customHeight="1">
      <c r="A5" s="48" t="s">
        <v>83</v>
      </c>
      <c r="B5" s="74" t="s">
        <v>113</v>
      </c>
      <c r="C5" s="73" t="s">
        <v>161</v>
      </c>
      <c r="D5" s="67" t="s">
        <v>47</v>
      </c>
      <c r="E5" s="67">
        <v>28.2</v>
      </c>
      <c r="F5" s="67">
        <f t="shared" si="0"/>
        <v>0.0341</v>
      </c>
      <c r="G5" s="67">
        <v>0.015</v>
      </c>
      <c r="H5" s="67">
        <f t="shared" si="1"/>
        <v>0.019</v>
      </c>
      <c r="I5" s="67">
        <v>8.2</v>
      </c>
      <c r="J5" s="67">
        <v>28.6</v>
      </c>
      <c r="K5" s="67">
        <v>5.8</v>
      </c>
      <c r="L5" s="67">
        <f aca="true" t="shared" si="3" ref="L5:L12">1.7/1000</f>
        <v>0.0017</v>
      </c>
      <c r="M5" s="67">
        <f t="shared" si="2"/>
        <v>0.028</v>
      </c>
      <c r="N5" s="67">
        <v>0.843</v>
      </c>
      <c r="O5" s="67">
        <v>121</v>
      </c>
      <c r="P5" s="67">
        <v>102</v>
      </c>
      <c r="Q5" s="67">
        <v>8.27</v>
      </c>
      <c r="R5" s="5" t="s">
        <v>161</v>
      </c>
      <c r="S5" s="5">
        <f>S4*1000</f>
        <v>1</v>
      </c>
    </row>
    <row r="6" spans="1:17" ht="13.5" customHeight="1">
      <c r="A6" s="48" t="s">
        <v>188</v>
      </c>
      <c r="B6" s="74" t="s">
        <v>114</v>
      </c>
      <c r="C6" s="73" t="s">
        <v>161</v>
      </c>
      <c r="D6" s="67" t="s">
        <v>47</v>
      </c>
      <c r="E6" s="67">
        <v>28.2</v>
      </c>
      <c r="F6" s="67">
        <f t="shared" si="0"/>
        <v>0.0341</v>
      </c>
      <c r="G6" s="67">
        <v>0.015</v>
      </c>
      <c r="H6" s="67">
        <f t="shared" si="1"/>
        <v>0.019</v>
      </c>
      <c r="I6" s="67">
        <v>8.2</v>
      </c>
      <c r="J6" s="67">
        <v>28.6</v>
      </c>
      <c r="K6" s="67">
        <v>5.8</v>
      </c>
      <c r="L6" s="67">
        <f t="shared" si="3"/>
        <v>0.0017</v>
      </c>
      <c r="M6" s="67">
        <f t="shared" si="2"/>
        <v>0.028</v>
      </c>
      <c r="N6" s="67">
        <v>0.843</v>
      </c>
      <c r="O6" s="67">
        <v>121</v>
      </c>
      <c r="P6" s="67">
        <v>102</v>
      </c>
      <c r="Q6" s="67">
        <v>8.27</v>
      </c>
    </row>
    <row r="7" spans="1:17" ht="13.5" customHeight="1">
      <c r="A7" s="48" t="s">
        <v>189</v>
      </c>
      <c r="B7" s="74" t="s">
        <v>115</v>
      </c>
      <c r="C7" s="73" t="s">
        <v>161</v>
      </c>
      <c r="D7" s="67" t="s">
        <v>47</v>
      </c>
      <c r="E7" s="67">
        <v>28.2</v>
      </c>
      <c r="F7" s="67">
        <f t="shared" si="0"/>
        <v>0.0341</v>
      </c>
      <c r="G7" s="67">
        <v>0.015</v>
      </c>
      <c r="H7" s="67">
        <f t="shared" si="1"/>
        <v>0.019</v>
      </c>
      <c r="I7" s="67">
        <v>8.2</v>
      </c>
      <c r="J7" s="67">
        <v>28.6</v>
      </c>
      <c r="K7" s="67">
        <v>5.8</v>
      </c>
      <c r="L7" s="67">
        <f t="shared" si="3"/>
        <v>0.0017</v>
      </c>
      <c r="M7" s="67">
        <f t="shared" si="2"/>
        <v>0.028</v>
      </c>
      <c r="N7" s="67">
        <v>0.843</v>
      </c>
      <c r="O7" s="67">
        <v>121</v>
      </c>
      <c r="P7" s="67">
        <v>102</v>
      </c>
      <c r="Q7" s="67">
        <v>8.27</v>
      </c>
    </row>
    <row r="8" spans="1:17" ht="13.5" customHeight="1">
      <c r="A8" s="48" t="s">
        <v>190</v>
      </c>
      <c r="B8" s="74" t="s">
        <v>116</v>
      </c>
      <c r="C8" s="73" t="s">
        <v>161</v>
      </c>
      <c r="D8" s="67" t="s">
        <v>47</v>
      </c>
      <c r="E8" s="67">
        <v>28.2</v>
      </c>
      <c r="F8" s="67">
        <f t="shared" si="0"/>
        <v>0.0341</v>
      </c>
      <c r="G8" s="67">
        <v>0.015</v>
      </c>
      <c r="H8" s="67">
        <f t="shared" si="1"/>
        <v>0.019</v>
      </c>
      <c r="I8" s="67">
        <v>8.2</v>
      </c>
      <c r="J8" s="67">
        <v>28.6</v>
      </c>
      <c r="K8" s="67">
        <v>5.8</v>
      </c>
      <c r="L8" s="67">
        <f t="shared" si="3"/>
        <v>0.0017</v>
      </c>
      <c r="M8" s="67">
        <f t="shared" si="2"/>
        <v>0.028</v>
      </c>
      <c r="N8" s="67">
        <v>0.843</v>
      </c>
      <c r="O8" s="67">
        <v>121</v>
      </c>
      <c r="P8" s="67">
        <v>102</v>
      </c>
      <c r="Q8" s="67">
        <v>8.27</v>
      </c>
    </row>
    <row r="9" spans="1:17" ht="13.5" customHeight="1">
      <c r="A9" s="48" t="s">
        <v>191</v>
      </c>
      <c r="B9" s="74" t="s">
        <v>117</v>
      </c>
      <c r="C9" s="73" t="s">
        <v>161</v>
      </c>
      <c r="D9" s="67" t="s">
        <v>47</v>
      </c>
      <c r="E9" s="67">
        <v>28.2</v>
      </c>
      <c r="F9" s="67">
        <f t="shared" si="0"/>
        <v>0.0341</v>
      </c>
      <c r="G9" s="67">
        <v>0.015</v>
      </c>
      <c r="H9" s="67">
        <f t="shared" si="1"/>
        <v>0.019</v>
      </c>
      <c r="I9" s="67">
        <v>8.2</v>
      </c>
      <c r="J9" s="67">
        <v>28.6</v>
      </c>
      <c r="K9" s="67">
        <v>5.8</v>
      </c>
      <c r="L9" s="67">
        <f t="shared" si="3"/>
        <v>0.0017</v>
      </c>
      <c r="M9" s="67">
        <f t="shared" si="2"/>
        <v>0.028</v>
      </c>
      <c r="N9" s="67">
        <v>0.843</v>
      </c>
      <c r="O9" s="67">
        <v>121</v>
      </c>
      <c r="P9" s="67">
        <v>102</v>
      </c>
      <c r="Q9" s="67">
        <v>8.27</v>
      </c>
    </row>
    <row r="10" spans="1:17" ht="13.5" customHeight="1">
      <c r="A10" s="48" t="s">
        <v>192</v>
      </c>
      <c r="B10" s="74" t="s">
        <v>118</v>
      </c>
      <c r="C10" s="73" t="s">
        <v>161</v>
      </c>
      <c r="D10" s="67" t="s">
        <v>47</v>
      </c>
      <c r="E10" s="67">
        <v>28.2</v>
      </c>
      <c r="F10" s="67">
        <f t="shared" si="0"/>
        <v>0.0341</v>
      </c>
      <c r="G10" s="67">
        <v>0.015</v>
      </c>
      <c r="H10" s="67">
        <f t="shared" si="1"/>
        <v>0.019</v>
      </c>
      <c r="I10" s="67">
        <v>8.2</v>
      </c>
      <c r="J10" s="67">
        <v>28.6</v>
      </c>
      <c r="K10" s="67">
        <v>5.8</v>
      </c>
      <c r="L10" s="67">
        <f t="shared" si="3"/>
        <v>0.0017</v>
      </c>
      <c r="M10" s="67">
        <f t="shared" si="2"/>
        <v>0.028</v>
      </c>
      <c r="N10" s="67">
        <v>0.843</v>
      </c>
      <c r="O10" s="67">
        <v>121</v>
      </c>
      <c r="P10" s="67">
        <v>102</v>
      </c>
      <c r="Q10" s="67">
        <v>8.27</v>
      </c>
    </row>
    <row r="11" spans="1:17" ht="13.5" customHeight="1">
      <c r="A11" s="48" t="s">
        <v>193</v>
      </c>
      <c r="B11" s="74" t="s">
        <v>119</v>
      </c>
      <c r="C11" s="73" t="s">
        <v>161</v>
      </c>
      <c r="D11" s="67" t="s">
        <v>47</v>
      </c>
      <c r="E11" s="67">
        <v>28.2</v>
      </c>
      <c r="F11" s="67">
        <f t="shared" si="0"/>
        <v>0.0341</v>
      </c>
      <c r="G11" s="67">
        <v>0.015</v>
      </c>
      <c r="H11" s="67">
        <f t="shared" si="1"/>
        <v>0.019</v>
      </c>
      <c r="I11" s="67">
        <v>8.2</v>
      </c>
      <c r="J11" s="67">
        <v>28.6</v>
      </c>
      <c r="K11" s="67">
        <v>5.8</v>
      </c>
      <c r="L11" s="67">
        <f t="shared" si="3"/>
        <v>0.0017</v>
      </c>
      <c r="M11" s="67">
        <f t="shared" si="2"/>
        <v>0.028</v>
      </c>
      <c r="N11" s="67">
        <v>0.843</v>
      </c>
      <c r="O11" s="67">
        <v>121</v>
      </c>
      <c r="P11" s="67">
        <v>102</v>
      </c>
      <c r="Q11" s="67">
        <v>8.27</v>
      </c>
    </row>
    <row r="12" spans="1:17" ht="13.5" customHeight="1">
      <c r="A12" s="48" t="s">
        <v>194</v>
      </c>
      <c r="B12" s="74" t="s">
        <v>120</v>
      </c>
      <c r="C12" s="73" t="s">
        <v>161</v>
      </c>
      <c r="D12" s="67" t="s">
        <v>47</v>
      </c>
      <c r="E12" s="67">
        <v>28.2</v>
      </c>
      <c r="F12" s="67">
        <f t="shared" si="0"/>
        <v>0.0341</v>
      </c>
      <c r="G12" s="67">
        <v>0.015</v>
      </c>
      <c r="H12" s="67">
        <f t="shared" si="1"/>
        <v>0.019</v>
      </c>
      <c r="I12" s="67">
        <v>8.2</v>
      </c>
      <c r="J12" s="67">
        <v>28.6</v>
      </c>
      <c r="K12" s="67">
        <v>5.8</v>
      </c>
      <c r="L12" s="67">
        <f t="shared" si="3"/>
        <v>0.0017</v>
      </c>
      <c r="M12" s="67">
        <f t="shared" si="2"/>
        <v>0.028</v>
      </c>
      <c r="N12" s="67">
        <v>0.843</v>
      </c>
      <c r="O12" s="67">
        <v>121</v>
      </c>
      <c r="P12" s="67">
        <v>102</v>
      </c>
      <c r="Q12" s="67">
        <v>8.27</v>
      </c>
    </row>
    <row r="13" spans="1:17" ht="13.5" customHeight="1">
      <c r="A13" s="57" t="s">
        <v>84</v>
      </c>
      <c r="B13" s="72"/>
      <c r="C13" s="72"/>
      <c r="D13" s="67"/>
      <c r="E13" s="67"/>
      <c r="F13" s="67"/>
      <c r="G13" s="67"/>
      <c r="H13" s="67"/>
      <c r="I13" s="67"/>
      <c r="J13" s="67"/>
      <c r="K13" s="67"/>
      <c r="L13" s="67"/>
      <c r="M13" s="67"/>
      <c r="N13" s="67"/>
      <c r="O13" s="67"/>
      <c r="P13" s="67"/>
      <c r="Q13" s="67"/>
    </row>
    <row r="14" spans="1:17" ht="13.5" customHeight="1">
      <c r="A14" s="48" t="s">
        <v>187</v>
      </c>
      <c r="B14" s="74" t="s">
        <v>121</v>
      </c>
      <c r="C14" s="73" t="s">
        <v>161</v>
      </c>
      <c r="D14" s="67" t="s">
        <v>47</v>
      </c>
      <c r="E14" s="67">
        <v>23.7</v>
      </c>
      <c r="F14" s="67">
        <v>0.00371</v>
      </c>
      <c r="G14" s="67">
        <v>0</v>
      </c>
      <c r="H14" s="67">
        <v>0</v>
      </c>
      <c r="I14" s="67">
        <v>0</v>
      </c>
      <c r="J14" s="67">
        <v>10.1</v>
      </c>
      <c r="K14" s="67">
        <v>1.1</v>
      </c>
      <c r="L14" s="67">
        <f>0.88/1000</f>
        <v>0.00088</v>
      </c>
      <c r="M14" s="67">
        <f>18/1000</f>
        <v>0.018</v>
      </c>
      <c r="N14" s="67">
        <v>0.593</v>
      </c>
      <c r="O14" s="67">
        <v>22.9</v>
      </c>
      <c r="P14" s="67">
        <v>0</v>
      </c>
      <c r="Q14" s="67">
        <v>0</v>
      </c>
    </row>
    <row r="15" spans="1:17" ht="13.5" customHeight="1">
      <c r="A15" s="48" t="s">
        <v>82</v>
      </c>
      <c r="B15" s="74" t="s">
        <v>122</v>
      </c>
      <c r="C15" s="73" t="s">
        <v>161</v>
      </c>
      <c r="D15" s="67" t="s">
        <v>47</v>
      </c>
      <c r="E15" s="67">
        <v>19.8</v>
      </c>
      <c r="F15" s="67">
        <v>0</v>
      </c>
      <c r="G15" s="67">
        <v>0</v>
      </c>
      <c r="H15" s="67">
        <v>0</v>
      </c>
      <c r="I15" s="67">
        <v>0</v>
      </c>
      <c r="J15" s="67">
        <v>1.83</v>
      </c>
      <c r="K15" s="67">
        <v>0.53</v>
      </c>
      <c r="L15" s="67">
        <f>0.54/1000</f>
        <v>0.00054</v>
      </c>
      <c r="M15" s="67">
        <f>5.3/1000</f>
        <v>0.0053</v>
      </c>
      <c r="N15" s="67">
        <v>0.318</v>
      </c>
      <c r="O15" s="67">
        <v>8.5</v>
      </c>
      <c r="P15" s="67">
        <v>0</v>
      </c>
      <c r="Q15" s="67">
        <v>0</v>
      </c>
    </row>
    <row r="16" spans="1:17" ht="13.5" customHeight="1">
      <c r="A16" s="48" t="s">
        <v>83</v>
      </c>
      <c r="B16" s="74" t="s">
        <v>123</v>
      </c>
      <c r="C16" s="73" t="s">
        <v>161</v>
      </c>
      <c r="D16" s="67" t="s">
        <v>47</v>
      </c>
      <c r="E16" s="67">
        <v>0</v>
      </c>
      <c r="F16" s="67">
        <v>0</v>
      </c>
      <c r="G16" s="67">
        <v>0</v>
      </c>
      <c r="H16" s="67">
        <v>0</v>
      </c>
      <c r="I16" s="67">
        <v>0</v>
      </c>
      <c r="J16" s="67">
        <v>0</v>
      </c>
      <c r="K16" s="67">
        <v>0</v>
      </c>
      <c r="L16" s="67">
        <v>0</v>
      </c>
      <c r="M16" s="67">
        <v>0</v>
      </c>
      <c r="N16" s="67">
        <v>0</v>
      </c>
      <c r="O16" s="67">
        <v>0</v>
      </c>
      <c r="P16" s="67">
        <v>0</v>
      </c>
      <c r="Q16" s="67">
        <v>0</v>
      </c>
    </row>
    <row r="17" spans="1:17" ht="13.5" customHeight="1">
      <c r="A17" s="48" t="s">
        <v>188</v>
      </c>
      <c r="B17" s="74" t="s">
        <v>124</v>
      </c>
      <c r="C17" s="73" t="s">
        <v>161</v>
      </c>
      <c r="D17" s="67" t="s">
        <v>47</v>
      </c>
      <c r="E17" s="67">
        <v>0</v>
      </c>
      <c r="F17" s="67">
        <v>0</v>
      </c>
      <c r="G17" s="67">
        <v>0</v>
      </c>
      <c r="H17" s="67">
        <v>0</v>
      </c>
      <c r="I17" s="67">
        <v>0</v>
      </c>
      <c r="J17" s="67">
        <v>0</v>
      </c>
      <c r="K17" s="67">
        <v>0</v>
      </c>
      <c r="L17" s="67">
        <v>0</v>
      </c>
      <c r="M17" s="67">
        <v>0</v>
      </c>
      <c r="N17" s="67">
        <v>0</v>
      </c>
      <c r="O17" s="67">
        <v>0</v>
      </c>
      <c r="P17" s="67">
        <v>0</v>
      </c>
      <c r="Q17" s="67">
        <v>0</v>
      </c>
    </row>
    <row r="18" spans="1:17" ht="13.5" customHeight="1">
      <c r="A18" s="48" t="s">
        <v>189</v>
      </c>
      <c r="B18" s="74" t="s">
        <v>125</v>
      </c>
      <c r="C18" s="73" t="s">
        <v>161</v>
      </c>
      <c r="D18" s="67" t="s">
        <v>47</v>
      </c>
      <c r="E18" s="67">
        <v>0</v>
      </c>
      <c r="F18" s="67">
        <v>0</v>
      </c>
      <c r="G18" s="67">
        <v>0</v>
      </c>
      <c r="H18" s="67">
        <v>0</v>
      </c>
      <c r="I18" s="67">
        <v>0</v>
      </c>
      <c r="J18" s="67">
        <v>0</v>
      </c>
      <c r="K18" s="67">
        <v>0</v>
      </c>
      <c r="L18" s="67">
        <v>0</v>
      </c>
      <c r="M18" s="67">
        <v>0</v>
      </c>
      <c r="N18" s="67">
        <v>0</v>
      </c>
      <c r="O18" s="67">
        <v>0</v>
      </c>
      <c r="P18" s="67">
        <v>0</v>
      </c>
      <c r="Q18" s="67">
        <v>0</v>
      </c>
    </row>
    <row r="19" spans="1:17" ht="13.5" customHeight="1">
      <c r="A19" s="57" t="s">
        <v>85</v>
      </c>
      <c r="B19" s="74"/>
      <c r="C19" s="73"/>
      <c r="D19" s="67"/>
      <c r="E19" s="67"/>
      <c r="F19" s="67"/>
      <c r="G19" s="67"/>
      <c r="H19" s="67"/>
      <c r="I19" s="67"/>
      <c r="J19" s="67"/>
      <c r="K19" s="67"/>
      <c r="L19" s="67"/>
      <c r="M19" s="67"/>
      <c r="N19" s="67"/>
      <c r="O19" s="67"/>
      <c r="P19" s="67"/>
      <c r="Q19" s="67"/>
    </row>
    <row r="20" spans="1:17" ht="13.5" customHeight="1">
      <c r="A20" s="48" t="s">
        <v>187</v>
      </c>
      <c r="B20" s="74" t="s">
        <v>126</v>
      </c>
      <c r="C20" s="73" t="s">
        <v>161</v>
      </c>
      <c r="D20" s="67" t="s">
        <v>47</v>
      </c>
      <c r="E20" s="67">
        <v>0</v>
      </c>
      <c r="F20" s="67">
        <v>0</v>
      </c>
      <c r="G20" s="67">
        <v>0</v>
      </c>
      <c r="H20" s="67">
        <v>0</v>
      </c>
      <c r="I20" s="67">
        <v>0</v>
      </c>
      <c r="J20" s="67">
        <v>0</v>
      </c>
      <c r="K20" s="67">
        <v>0</v>
      </c>
      <c r="L20" s="67">
        <v>0</v>
      </c>
      <c r="M20" s="67">
        <v>0</v>
      </c>
      <c r="N20" s="67">
        <v>0</v>
      </c>
      <c r="O20" s="67">
        <v>0</v>
      </c>
      <c r="P20" s="67">
        <v>0</v>
      </c>
      <c r="Q20" s="67">
        <v>0</v>
      </c>
    </row>
    <row r="21" spans="1:17" ht="13.5" customHeight="1">
      <c r="A21" s="48" t="s">
        <v>82</v>
      </c>
      <c r="B21" s="74" t="s">
        <v>127</v>
      </c>
      <c r="C21" s="73" t="s">
        <v>161</v>
      </c>
      <c r="D21" s="67" t="s">
        <v>47</v>
      </c>
      <c r="E21" s="67">
        <v>0</v>
      </c>
      <c r="F21" s="67">
        <v>0</v>
      </c>
      <c r="G21" s="67">
        <v>0</v>
      </c>
      <c r="H21" s="67">
        <v>0</v>
      </c>
      <c r="I21" s="67">
        <v>0</v>
      </c>
      <c r="J21" s="67">
        <v>0</v>
      </c>
      <c r="K21" s="67">
        <v>0</v>
      </c>
      <c r="L21" s="67">
        <v>0</v>
      </c>
      <c r="M21" s="67">
        <v>0</v>
      </c>
      <c r="N21" s="67">
        <v>0</v>
      </c>
      <c r="O21" s="67">
        <v>0</v>
      </c>
      <c r="P21" s="67">
        <v>0</v>
      </c>
      <c r="Q21" s="67">
        <v>0</v>
      </c>
    </row>
    <row r="22" spans="1:17" ht="13.5" customHeight="1">
      <c r="A22" s="48" t="s">
        <v>83</v>
      </c>
      <c r="B22" s="74" t="s">
        <v>128</v>
      </c>
      <c r="C22" s="73" t="s">
        <v>161</v>
      </c>
      <c r="D22" s="67" t="s">
        <v>47</v>
      </c>
      <c r="E22" s="67">
        <v>0</v>
      </c>
      <c r="F22" s="67">
        <v>0</v>
      </c>
      <c r="G22" s="67">
        <v>0</v>
      </c>
      <c r="H22" s="67">
        <v>0</v>
      </c>
      <c r="I22" s="67">
        <v>0</v>
      </c>
      <c r="J22" s="67">
        <v>0</v>
      </c>
      <c r="K22" s="67">
        <v>0</v>
      </c>
      <c r="L22" s="67">
        <v>0</v>
      </c>
      <c r="M22" s="67">
        <v>0</v>
      </c>
      <c r="N22" s="67">
        <v>0</v>
      </c>
      <c r="O22" s="67">
        <v>0</v>
      </c>
      <c r="P22" s="67">
        <v>0</v>
      </c>
      <c r="Q22" s="67">
        <v>0</v>
      </c>
    </row>
    <row r="23" spans="1:17" ht="13.5" customHeight="1">
      <c r="A23" s="48" t="s">
        <v>188</v>
      </c>
      <c r="B23" s="74" t="s">
        <v>129</v>
      </c>
      <c r="C23" s="73" t="s">
        <v>161</v>
      </c>
      <c r="D23" s="67" t="s">
        <v>47</v>
      </c>
      <c r="E23" s="67">
        <v>0</v>
      </c>
      <c r="F23" s="67">
        <v>0</v>
      </c>
      <c r="G23" s="67">
        <v>0</v>
      </c>
      <c r="H23" s="67">
        <v>0</v>
      </c>
      <c r="I23" s="67">
        <v>0</v>
      </c>
      <c r="J23" s="67">
        <v>0</v>
      </c>
      <c r="K23" s="67">
        <v>0</v>
      </c>
      <c r="L23" s="67">
        <v>0</v>
      </c>
      <c r="M23" s="67">
        <v>0</v>
      </c>
      <c r="N23" s="67">
        <v>0</v>
      </c>
      <c r="O23" s="67">
        <v>0</v>
      </c>
      <c r="P23" s="67">
        <v>0</v>
      </c>
      <c r="Q23" s="67">
        <v>0</v>
      </c>
    </row>
    <row r="24" spans="1:17" ht="13.5" customHeight="1">
      <c r="A24" s="48" t="s">
        <v>189</v>
      </c>
      <c r="B24" s="74" t="s">
        <v>130</v>
      </c>
      <c r="C24" s="73" t="s">
        <v>161</v>
      </c>
      <c r="D24" s="67" t="s">
        <v>47</v>
      </c>
      <c r="E24" s="67">
        <v>0</v>
      </c>
      <c r="F24" s="67">
        <v>0</v>
      </c>
      <c r="G24" s="67">
        <v>0</v>
      </c>
      <c r="H24" s="67">
        <v>0</v>
      </c>
      <c r="I24" s="67">
        <v>0</v>
      </c>
      <c r="J24" s="67">
        <v>0</v>
      </c>
      <c r="K24" s="67">
        <v>0</v>
      </c>
      <c r="L24" s="67">
        <v>0</v>
      </c>
      <c r="M24" s="67">
        <v>0</v>
      </c>
      <c r="N24" s="67">
        <v>0</v>
      </c>
      <c r="O24" s="67">
        <v>0</v>
      </c>
      <c r="P24" s="67">
        <v>0</v>
      </c>
      <c r="Q24" s="67">
        <v>0</v>
      </c>
    </row>
    <row r="25" spans="1:17" ht="13.5" customHeight="1">
      <c r="A25" s="57" t="s">
        <v>270</v>
      </c>
      <c r="B25" s="72" t="s">
        <v>185</v>
      </c>
      <c r="C25" s="73" t="s">
        <v>161</v>
      </c>
      <c r="D25" s="67" t="s">
        <v>47</v>
      </c>
      <c r="E25" s="75" t="s">
        <v>2</v>
      </c>
      <c r="F25" s="75" t="s">
        <v>2</v>
      </c>
      <c r="G25" s="75" t="s">
        <v>2</v>
      </c>
      <c r="H25" s="75" t="s">
        <v>2</v>
      </c>
      <c r="I25" s="75" t="s">
        <v>2</v>
      </c>
      <c r="J25" s="75" t="s">
        <v>2</v>
      </c>
      <c r="K25" s="75" t="s">
        <v>2</v>
      </c>
      <c r="L25" s="75" t="s">
        <v>2</v>
      </c>
      <c r="M25" s="75" t="s">
        <v>2</v>
      </c>
      <c r="N25" s="75" t="s">
        <v>2</v>
      </c>
      <c r="O25" s="75" t="s">
        <v>2</v>
      </c>
      <c r="P25" s="75" t="s">
        <v>2</v>
      </c>
      <c r="Q25" s="75" t="s">
        <v>2</v>
      </c>
    </row>
    <row r="26" spans="2:17" ht="12.75">
      <c r="B26" s="70"/>
      <c r="F26" s="70"/>
      <c r="G26" s="70"/>
      <c r="H26" s="70"/>
      <c r="I26" s="70"/>
      <c r="J26" s="70"/>
      <c r="K26" s="70"/>
      <c r="L26" s="70"/>
      <c r="M26" s="70"/>
      <c r="N26" s="70"/>
      <c r="O26" s="70"/>
      <c r="P26" s="70"/>
      <c r="Q26" s="70"/>
    </row>
    <row r="27" spans="6:17" ht="12.75">
      <c r="F27" s="70"/>
      <c r="G27" s="70"/>
      <c r="H27" s="70"/>
      <c r="I27" s="70"/>
      <c r="J27" s="70"/>
      <c r="K27" s="70"/>
      <c r="L27" s="70"/>
      <c r="M27" s="70"/>
      <c r="N27" s="70"/>
      <c r="O27" s="70"/>
      <c r="P27" s="70"/>
      <c r="Q27" s="70"/>
    </row>
    <row r="28" spans="1:17" ht="12.75">
      <c r="A28" s="57" t="s">
        <v>80</v>
      </c>
      <c r="B28" s="72"/>
      <c r="C28" s="72"/>
      <c r="D28" s="73"/>
      <c r="E28" s="77"/>
      <c r="F28" s="77"/>
      <c r="G28" s="77"/>
      <c r="H28" s="77"/>
      <c r="I28" s="77"/>
      <c r="J28" s="77"/>
      <c r="K28" s="77"/>
      <c r="L28" s="77"/>
      <c r="M28" s="77"/>
      <c r="N28" s="77"/>
      <c r="O28" s="77"/>
      <c r="P28" s="77"/>
      <c r="Q28" s="77"/>
    </row>
    <row r="29" spans="1:17" ht="12.75">
      <c r="A29" s="48" t="s">
        <v>187</v>
      </c>
      <c r="B29" s="73" t="s">
        <v>111</v>
      </c>
      <c r="C29" s="73" t="s">
        <v>59</v>
      </c>
      <c r="D29" s="67" t="s">
        <v>47</v>
      </c>
      <c r="E29" s="79">
        <f aca="true" t="shared" si="4" ref="E29:M29">IF(E3="--","",E3*$A$66)</f>
        <v>46.248000000000005</v>
      </c>
      <c r="F29" s="79">
        <f aca="true" t="shared" si="5" ref="F29:H38">IF(F3="--","",F3*$A$66)</f>
        <v>0.055924</v>
      </c>
      <c r="G29" s="79">
        <f t="shared" si="5"/>
        <v>0.0246</v>
      </c>
      <c r="H29" s="79">
        <f t="shared" si="5"/>
        <v>0.03116</v>
      </c>
      <c r="I29" s="79">
        <f t="shared" si="4"/>
        <v>13.448</v>
      </c>
      <c r="J29" s="79">
        <f t="shared" si="4"/>
        <v>46.904</v>
      </c>
      <c r="K29" s="79">
        <f aca="true" t="shared" si="6" ref="K29:K38">IF(K3="--","",K3*$A$66)</f>
        <v>9.512</v>
      </c>
      <c r="L29" s="95">
        <f t="shared" si="4"/>
        <v>0.002788</v>
      </c>
      <c r="M29" s="79">
        <f t="shared" si="4"/>
        <v>0.04592</v>
      </c>
      <c r="N29" s="79">
        <f aca="true" t="shared" si="7" ref="N29:P38">IF(N3="--","",N3*$A$66)</f>
        <v>1.38252</v>
      </c>
      <c r="O29" s="79">
        <f aca="true" t="shared" si="8" ref="O29:O38">IF(O3="--","",O3*$A$66)</f>
        <v>198.44000000000003</v>
      </c>
      <c r="P29" s="79">
        <f t="shared" si="7"/>
        <v>167.28</v>
      </c>
      <c r="Q29" s="79">
        <f aca="true" t="shared" si="9" ref="Q29:Q38">IF(Q3="--","",Q3*$A$66)</f>
        <v>13.562800000000001</v>
      </c>
    </row>
    <row r="30" spans="1:17" ht="12.75">
      <c r="A30" s="48" t="s">
        <v>82</v>
      </c>
      <c r="B30" s="74" t="s">
        <v>112</v>
      </c>
      <c r="C30" s="73" t="s">
        <v>59</v>
      </c>
      <c r="D30" s="67" t="s">
        <v>47</v>
      </c>
      <c r="E30" s="79">
        <f aca="true" t="shared" si="10" ref="E30:M30">IF(E4="--","",E4*$A$66)</f>
        <v>46.248000000000005</v>
      </c>
      <c r="F30" s="79">
        <f t="shared" si="5"/>
        <v>0.055924</v>
      </c>
      <c r="G30" s="79">
        <f t="shared" si="5"/>
        <v>0.0246</v>
      </c>
      <c r="H30" s="79">
        <f t="shared" si="5"/>
        <v>0.03116</v>
      </c>
      <c r="I30" s="79">
        <f t="shared" si="10"/>
        <v>13.448</v>
      </c>
      <c r="J30" s="79">
        <f t="shared" si="10"/>
        <v>46.904</v>
      </c>
      <c r="K30" s="79">
        <f t="shared" si="6"/>
        <v>9.512</v>
      </c>
      <c r="L30" s="95">
        <f t="shared" si="10"/>
        <v>0.002788</v>
      </c>
      <c r="M30" s="79">
        <f t="shared" si="10"/>
        <v>0.04592</v>
      </c>
      <c r="N30" s="79">
        <f t="shared" si="7"/>
        <v>1.38252</v>
      </c>
      <c r="O30" s="79">
        <f t="shared" si="8"/>
        <v>198.44000000000003</v>
      </c>
      <c r="P30" s="79">
        <f t="shared" si="7"/>
        <v>167.28</v>
      </c>
      <c r="Q30" s="79">
        <f t="shared" si="9"/>
        <v>13.562800000000001</v>
      </c>
    </row>
    <row r="31" spans="1:17" ht="12.75">
      <c r="A31" s="48" t="s">
        <v>83</v>
      </c>
      <c r="B31" s="74" t="s">
        <v>113</v>
      </c>
      <c r="C31" s="73" t="s">
        <v>59</v>
      </c>
      <c r="D31" s="67" t="s">
        <v>47</v>
      </c>
      <c r="E31" s="79">
        <f aca="true" t="shared" si="11" ref="E31:M31">IF(E5="--","",E5*$A$66)</f>
        <v>46.248000000000005</v>
      </c>
      <c r="F31" s="79">
        <f t="shared" si="5"/>
        <v>0.055924</v>
      </c>
      <c r="G31" s="79">
        <f t="shared" si="5"/>
        <v>0.0246</v>
      </c>
      <c r="H31" s="79">
        <f t="shared" si="5"/>
        <v>0.03116</v>
      </c>
      <c r="I31" s="79">
        <f t="shared" si="11"/>
        <v>13.448</v>
      </c>
      <c r="J31" s="79">
        <f t="shared" si="11"/>
        <v>46.904</v>
      </c>
      <c r="K31" s="79">
        <f t="shared" si="6"/>
        <v>9.512</v>
      </c>
      <c r="L31" s="95">
        <f t="shared" si="11"/>
        <v>0.002788</v>
      </c>
      <c r="M31" s="79">
        <f t="shared" si="11"/>
        <v>0.04592</v>
      </c>
      <c r="N31" s="79">
        <f t="shared" si="7"/>
        <v>1.38252</v>
      </c>
      <c r="O31" s="79">
        <f t="shared" si="8"/>
        <v>198.44000000000003</v>
      </c>
      <c r="P31" s="79">
        <f t="shared" si="7"/>
        <v>167.28</v>
      </c>
      <c r="Q31" s="79">
        <f t="shared" si="9"/>
        <v>13.562800000000001</v>
      </c>
    </row>
    <row r="32" spans="1:17" ht="12.75">
      <c r="A32" s="48" t="s">
        <v>188</v>
      </c>
      <c r="B32" s="74" t="s">
        <v>114</v>
      </c>
      <c r="C32" s="73" t="s">
        <v>59</v>
      </c>
      <c r="D32" s="67" t="s">
        <v>47</v>
      </c>
      <c r="E32" s="79">
        <f aca="true" t="shared" si="12" ref="E32:M32">IF(E6="--","",E6*$A$66)</f>
        <v>46.248000000000005</v>
      </c>
      <c r="F32" s="79">
        <f t="shared" si="5"/>
        <v>0.055924</v>
      </c>
      <c r="G32" s="79">
        <f t="shared" si="5"/>
        <v>0.0246</v>
      </c>
      <c r="H32" s="79">
        <f t="shared" si="5"/>
        <v>0.03116</v>
      </c>
      <c r="I32" s="79">
        <f t="shared" si="12"/>
        <v>13.448</v>
      </c>
      <c r="J32" s="79">
        <f t="shared" si="12"/>
        <v>46.904</v>
      </c>
      <c r="K32" s="79">
        <f t="shared" si="6"/>
        <v>9.512</v>
      </c>
      <c r="L32" s="95">
        <f t="shared" si="12"/>
        <v>0.002788</v>
      </c>
      <c r="M32" s="79">
        <f t="shared" si="12"/>
        <v>0.04592</v>
      </c>
      <c r="N32" s="79">
        <f t="shared" si="7"/>
        <v>1.38252</v>
      </c>
      <c r="O32" s="79">
        <f t="shared" si="8"/>
        <v>198.44000000000003</v>
      </c>
      <c r="P32" s="79">
        <f t="shared" si="7"/>
        <v>167.28</v>
      </c>
      <c r="Q32" s="79">
        <f t="shared" si="9"/>
        <v>13.562800000000001</v>
      </c>
    </row>
    <row r="33" spans="1:17" ht="12.75">
      <c r="A33" s="48" t="s">
        <v>189</v>
      </c>
      <c r="B33" s="74" t="s">
        <v>115</v>
      </c>
      <c r="C33" s="73" t="s">
        <v>59</v>
      </c>
      <c r="D33" s="67" t="s">
        <v>47</v>
      </c>
      <c r="E33" s="79">
        <f aca="true" t="shared" si="13" ref="E33:M33">IF(E7="--","",E7*$A$66)</f>
        <v>46.248000000000005</v>
      </c>
      <c r="F33" s="79">
        <f t="shared" si="5"/>
        <v>0.055924</v>
      </c>
      <c r="G33" s="79">
        <f t="shared" si="5"/>
        <v>0.0246</v>
      </c>
      <c r="H33" s="79">
        <f t="shared" si="5"/>
        <v>0.03116</v>
      </c>
      <c r="I33" s="79">
        <f t="shared" si="13"/>
        <v>13.448</v>
      </c>
      <c r="J33" s="79">
        <f t="shared" si="13"/>
        <v>46.904</v>
      </c>
      <c r="K33" s="79">
        <f t="shared" si="6"/>
        <v>9.512</v>
      </c>
      <c r="L33" s="95">
        <f t="shared" si="13"/>
        <v>0.002788</v>
      </c>
      <c r="M33" s="79">
        <f t="shared" si="13"/>
        <v>0.04592</v>
      </c>
      <c r="N33" s="79">
        <f t="shared" si="7"/>
        <v>1.38252</v>
      </c>
      <c r="O33" s="79">
        <f t="shared" si="8"/>
        <v>198.44000000000003</v>
      </c>
      <c r="P33" s="79">
        <f t="shared" si="7"/>
        <v>167.28</v>
      </c>
      <c r="Q33" s="79">
        <f t="shared" si="9"/>
        <v>13.562800000000001</v>
      </c>
    </row>
    <row r="34" spans="1:17" ht="12.75">
      <c r="A34" s="48" t="s">
        <v>190</v>
      </c>
      <c r="B34" s="74" t="s">
        <v>116</v>
      </c>
      <c r="C34" s="73" t="s">
        <v>59</v>
      </c>
      <c r="D34" s="67" t="s">
        <v>47</v>
      </c>
      <c r="E34" s="79">
        <f aca="true" t="shared" si="14" ref="E34:M34">IF(E8="--","",E8*$A$66)</f>
        <v>46.248000000000005</v>
      </c>
      <c r="F34" s="79">
        <f t="shared" si="5"/>
        <v>0.055924</v>
      </c>
      <c r="G34" s="79">
        <f t="shared" si="5"/>
        <v>0.0246</v>
      </c>
      <c r="H34" s="79">
        <f t="shared" si="5"/>
        <v>0.03116</v>
      </c>
      <c r="I34" s="79">
        <f t="shared" si="14"/>
        <v>13.448</v>
      </c>
      <c r="J34" s="79">
        <f t="shared" si="14"/>
        <v>46.904</v>
      </c>
      <c r="K34" s="79">
        <f t="shared" si="6"/>
        <v>9.512</v>
      </c>
      <c r="L34" s="95">
        <f t="shared" si="14"/>
        <v>0.002788</v>
      </c>
      <c r="M34" s="79">
        <f t="shared" si="14"/>
        <v>0.04592</v>
      </c>
      <c r="N34" s="79">
        <f t="shared" si="7"/>
        <v>1.38252</v>
      </c>
      <c r="O34" s="79">
        <f t="shared" si="8"/>
        <v>198.44000000000003</v>
      </c>
      <c r="P34" s="79">
        <f t="shared" si="7"/>
        <v>167.28</v>
      </c>
      <c r="Q34" s="79">
        <f t="shared" si="9"/>
        <v>13.562800000000001</v>
      </c>
    </row>
    <row r="35" spans="1:17" ht="12.75">
      <c r="A35" s="48" t="s">
        <v>191</v>
      </c>
      <c r="B35" s="74" t="s">
        <v>117</v>
      </c>
      <c r="C35" s="73" t="s">
        <v>59</v>
      </c>
      <c r="D35" s="67" t="s">
        <v>47</v>
      </c>
      <c r="E35" s="79">
        <f aca="true" t="shared" si="15" ref="E35:M35">IF(E9="--","",E9*$A$66)</f>
        <v>46.248000000000005</v>
      </c>
      <c r="F35" s="79">
        <f t="shared" si="5"/>
        <v>0.055924</v>
      </c>
      <c r="G35" s="79">
        <f t="shared" si="5"/>
        <v>0.0246</v>
      </c>
      <c r="H35" s="79">
        <f t="shared" si="5"/>
        <v>0.03116</v>
      </c>
      <c r="I35" s="79">
        <f t="shared" si="15"/>
        <v>13.448</v>
      </c>
      <c r="J35" s="79">
        <f t="shared" si="15"/>
        <v>46.904</v>
      </c>
      <c r="K35" s="79">
        <f t="shared" si="6"/>
        <v>9.512</v>
      </c>
      <c r="L35" s="95">
        <f t="shared" si="15"/>
        <v>0.002788</v>
      </c>
      <c r="M35" s="79">
        <f t="shared" si="15"/>
        <v>0.04592</v>
      </c>
      <c r="N35" s="79">
        <f t="shared" si="7"/>
        <v>1.38252</v>
      </c>
      <c r="O35" s="79">
        <f t="shared" si="8"/>
        <v>198.44000000000003</v>
      </c>
      <c r="P35" s="79">
        <f t="shared" si="7"/>
        <v>167.28</v>
      </c>
      <c r="Q35" s="79">
        <f t="shared" si="9"/>
        <v>13.562800000000001</v>
      </c>
    </row>
    <row r="36" spans="1:17" ht="12.75">
      <c r="A36" s="48" t="s">
        <v>192</v>
      </c>
      <c r="B36" s="74" t="s">
        <v>118</v>
      </c>
      <c r="C36" s="73" t="s">
        <v>59</v>
      </c>
      <c r="D36" s="67" t="s">
        <v>47</v>
      </c>
      <c r="E36" s="79">
        <f aca="true" t="shared" si="16" ref="E36:M36">IF(E10="--","",E10*$A$66)</f>
        <v>46.248000000000005</v>
      </c>
      <c r="F36" s="79">
        <f t="shared" si="5"/>
        <v>0.055924</v>
      </c>
      <c r="G36" s="79">
        <f t="shared" si="5"/>
        <v>0.0246</v>
      </c>
      <c r="H36" s="79">
        <f t="shared" si="5"/>
        <v>0.03116</v>
      </c>
      <c r="I36" s="79">
        <f t="shared" si="16"/>
        <v>13.448</v>
      </c>
      <c r="J36" s="79">
        <f t="shared" si="16"/>
        <v>46.904</v>
      </c>
      <c r="K36" s="79">
        <f t="shared" si="6"/>
        <v>9.512</v>
      </c>
      <c r="L36" s="95">
        <f t="shared" si="16"/>
        <v>0.002788</v>
      </c>
      <c r="M36" s="79">
        <f t="shared" si="16"/>
        <v>0.04592</v>
      </c>
      <c r="N36" s="79">
        <f t="shared" si="7"/>
        <v>1.38252</v>
      </c>
      <c r="O36" s="79">
        <f t="shared" si="8"/>
        <v>198.44000000000003</v>
      </c>
      <c r="P36" s="79">
        <f t="shared" si="7"/>
        <v>167.28</v>
      </c>
      <c r="Q36" s="79">
        <f t="shared" si="9"/>
        <v>13.562800000000001</v>
      </c>
    </row>
    <row r="37" spans="1:17" ht="12.75">
      <c r="A37" s="48" t="s">
        <v>193</v>
      </c>
      <c r="B37" s="74" t="s">
        <v>119</v>
      </c>
      <c r="C37" s="73" t="s">
        <v>59</v>
      </c>
      <c r="D37" s="67" t="s">
        <v>47</v>
      </c>
      <c r="E37" s="79">
        <f aca="true" t="shared" si="17" ref="E37:M37">IF(E11="--","",E11*$A$66)</f>
        <v>46.248000000000005</v>
      </c>
      <c r="F37" s="79">
        <f t="shared" si="5"/>
        <v>0.055924</v>
      </c>
      <c r="G37" s="79">
        <f t="shared" si="5"/>
        <v>0.0246</v>
      </c>
      <c r="H37" s="79">
        <f t="shared" si="5"/>
        <v>0.03116</v>
      </c>
      <c r="I37" s="79">
        <f t="shared" si="17"/>
        <v>13.448</v>
      </c>
      <c r="J37" s="79">
        <f t="shared" si="17"/>
        <v>46.904</v>
      </c>
      <c r="K37" s="79">
        <f t="shared" si="6"/>
        <v>9.512</v>
      </c>
      <c r="L37" s="95">
        <f t="shared" si="17"/>
        <v>0.002788</v>
      </c>
      <c r="M37" s="79">
        <f t="shared" si="17"/>
        <v>0.04592</v>
      </c>
      <c r="N37" s="79">
        <f t="shared" si="7"/>
        <v>1.38252</v>
      </c>
      <c r="O37" s="79">
        <f t="shared" si="8"/>
        <v>198.44000000000003</v>
      </c>
      <c r="P37" s="79">
        <f t="shared" si="7"/>
        <v>167.28</v>
      </c>
      <c r="Q37" s="79">
        <f t="shared" si="9"/>
        <v>13.562800000000001</v>
      </c>
    </row>
    <row r="38" spans="1:17" ht="12.75">
      <c r="A38" s="48" t="s">
        <v>194</v>
      </c>
      <c r="B38" s="74" t="s">
        <v>120</v>
      </c>
      <c r="C38" s="73" t="s">
        <v>59</v>
      </c>
      <c r="D38" s="67" t="s">
        <v>47</v>
      </c>
      <c r="E38" s="79">
        <f aca="true" t="shared" si="18" ref="E38:M38">IF(E12="--","",E12*$A$66)</f>
        <v>46.248000000000005</v>
      </c>
      <c r="F38" s="79">
        <f t="shared" si="5"/>
        <v>0.055924</v>
      </c>
      <c r="G38" s="79">
        <f t="shared" si="5"/>
        <v>0.0246</v>
      </c>
      <c r="H38" s="79">
        <f t="shared" si="5"/>
        <v>0.03116</v>
      </c>
      <c r="I38" s="79">
        <f t="shared" si="18"/>
        <v>13.448</v>
      </c>
      <c r="J38" s="79">
        <f t="shared" si="18"/>
        <v>46.904</v>
      </c>
      <c r="K38" s="79">
        <f t="shared" si="6"/>
        <v>9.512</v>
      </c>
      <c r="L38" s="95">
        <f t="shared" si="18"/>
        <v>0.002788</v>
      </c>
      <c r="M38" s="79">
        <f t="shared" si="18"/>
        <v>0.04592</v>
      </c>
      <c r="N38" s="79">
        <f t="shared" si="7"/>
        <v>1.38252</v>
      </c>
      <c r="O38" s="79">
        <f t="shared" si="8"/>
        <v>198.44000000000003</v>
      </c>
      <c r="P38" s="79">
        <f t="shared" si="7"/>
        <v>167.28</v>
      </c>
      <c r="Q38" s="79">
        <f t="shared" si="9"/>
        <v>13.562800000000001</v>
      </c>
    </row>
    <row r="39" spans="1:17" ht="12.75">
      <c r="A39" s="57" t="s">
        <v>84</v>
      </c>
      <c r="B39" s="72"/>
      <c r="C39" s="72"/>
      <c r="D39" s="67"/>
      <c r="E39" s="79"/>
      <c r="F39" s="79"/>
      <c r="G39" s="79"/>
      <c r="H39" s="79"/>
      <c r="I39" s="79"/>
      <c r="J39" s="79"/>
      <c r="K39" s="79"/>
      <c r="L39" s="95"/>
      <c r="M39" s="79"/>
      <c r="N39" s="79"/>
      <c r="O39" s="79"/>
      <c r="P39" s="79"/>
      <c r="Q39" s="79"/>
    </row>
    <row r="40" spans="1:17" ht="12.75">
      <c r="A40" s="48" t="s">
        <v>187</v>
      </c>
      <c r="B40" s="74" t="s">
        <v>121</v>
      </c>
      <c r="C40" s="73" t="s">
        <v>59</v>
      </c>
      <c r="D40" s="67" t="s">
        <v>47</v>
      </c>
      <c r="E40" s="79">
        <f aca="true" t="shared" si="19" ref="E40:M40">IF(E14="--","",E14*$A$66)</f>
        <v>38.868</v>
      </c>
      <c r="F40" s="95">
        <f aca="true" t="shared" si="20" ref="F40:H44">IF(F14="--","",F14*$A$66)</f>
        <v>0.006084400000000001</v>
      </c>
      <c r="G40" s="79">
        <f t="shared" si="20"/>
        <v>0</v>
      </c>
      <c r="H40" s="79">
        <f t="shared" si="20"/>
        <v>0</v>
      </c>
      <c r="I40" s="79">
        <f t="shared" si="19"/>
        <v>0</v>
      </c>
      <c r="J40" s="79">
        <f t="shared" si="19"/>
        <v>16.564</v>
      </c>
      <c r="K40" s="79">
        <f>IF(K14="--","",K14*$A$66)</f>
        <v>1.8040000000000003</v>
      </c>
      <c r="L40" s="95">
        <f t="shared" si="19"/>
        <v>0.0014432000000000002</v>
      </c>
      <c r="M40" s="79">
        <f t="shared" si="19"/>
        <v>0.02952</v>
      </c>
      <c r="N40" s="79">
        <f aca="true" t="shared" si="21" ref="N40:Q44">IF(N14="--","",N14*$A$66)</f>
        <v>0.97252</v>
      </c>
      <c r="O40" s="79">
        <f>IF(O14="--","",O14*$A$66)</f>
        <v>37.556</v>
      </c>
      <c r="P40" s="79">
        <f t="shared" si="21"/>
        <v>0</v>
      </c>
      <c r="Q40" s="79">
        <f t="shared" si="21"/>
        <v>0</v>
      </c>
    </row>
    <row r="41" spans="1:17" ht="12.75">
      <c r="A41" s="48" t="s">
        <v>82</v>
      </c>
      <c r="B41" s="74" t="s">
        <v>122</v>
      </c>
      <c r="C41" s="73" t="s">
        <v>59</v>
      </c>
      <c r="D41" s="67" t="s">
        <v>47</v>
      </c>
      <c r="E41" s="79">
        <f aca="true" t="shared" si="22" ref="E41:M41">IF(E15="--","",E15*$A$66)</f>
        <v>32.472</v>
      </c>
      <c r="F41" s="79">
        <f t="shared" si="20"/>
        <v>0</v>
      </c>
      <c r="G41" s="79">
        <f t="shared" si="20"/>
        <v>0</v>
      </c>
      <c r="H41" s="79">
        <f t="shared" si="20"/>
        <v>0</v>
      </c>
      <c r="I41" s="79">
        <f t="shared" si="22"/>
        <v>0</v>
      </c>
      <c r="J41" s="79">
        <f t="shared" si="22"/>
        <v>3.0012000000000003</v>
      </c>
      <c r="K41" s="79">
        <f>IF(K15="--","",K15*$A$66)</f>
        <v>0.8692000000000001</v>
      </c>
      <c r="L41" s="96">
        <f t="shared" si="22"/>
        <v>0.0008856000000000001</v>
      </c>
      <c r="M41" s="95">
        <f t="shared" si="22"/>
        <v>0.008692</v>
      </c>
      <c r="N41" s="95">
        <f t="shared" si="21"/>
        <v>0.5215200000000001</v>
      </c>
      <c r="O41" s="79">
        <f>IF(O15="--","",O15*$A$66)</f>
        <v>13.940000000000001</v>
      </c>
      <c r="P41" s="79">
        <f t="shared" si="21"/>
        <v>0</v>
      </c>
      <c r="Q41" s="79">
        <f t="shared" si="21"/>
        <v>0</v>
      </c>
    </row>
    <row r="42" spans="1:17" ht="12.75">
      <c r="A42" s="48" t="s">
        <v>83</v>
      </c>
      <c r="B42" s="74" t="s">
        <v>123</v>
      </c>
      <c r="C42" s="73" t="s">
        <v>59</v>
      </c>
      <c r="D42" s="67" t="s">
        <v>47</v>
      </c>
      <c r="E42" s="79">
        <f aca="true" t="shared" si="23" ref="E42:M42">IF(E16="--","",E16*$A$66)</f>
        <v>0</v>
      </c>
      <c r="F42" s="79">
        <f t="shared" si="20"/>
        <v>0</v>
      </c>
      <c r="G42" s="79">
        <f t="shared" si="20"/>
        <v>0</v>
      </c>
      <c r="H42" s="79">
        <f t="shared" si="20"/>
        <v>0</v>
      </c>
      <c r="I42" s="79">
        <f t="shared" si="23"/>
        <v>0</v>
      </c>
      <c r="J42" s="79">
        <f t="shared" si="23"/>
        <v>0</v>
      </c>
      <c r="K42" s="79">
        <f>IF(K16="--","",K16*$A$66)</f>
        <v>0</v>
      </c>
      <c r="L42" s="79">
        <f t="shared" si="23"/>
        <v>0</v>
      </c>
      <c r="M42" s="79">
        <f t="shared" si="23"/>
        <v>0</v>
      </c>
      <c r="N42" s="79">
        <f t="shared" si="21"/>
        <v>0</v>
      </c>
      <c r="O42" s="79">
        <f>IF(O16="--","",O16*$A$66)</f>
        <v>0</v>
      </c>
      <c r="P42" s="79">
        <f t="shared" si="21"/>
        <v>0</v>
      </c>
      <c r="Q42" s="79">
        <f t="shared" si="21"/>
        <v>0</v>
      </c>
    </row>
    <row r="43" spans="1:17" ht="12.75">
      <c r="A43" s="48" t="s">
        <v>188</v>
      </c>
      <c r="B43" s="74" t="s">
        <v>124</v>
      </c>
      <c r="C43" s="73" t="s">
        <v>59</v>
      </c>
      <c r="D43" s="67" t="s">
        <v>47</v>
      </c>
      <c r="E43" s="79">
        <f aca="true" t="shared" si="24" ref="E43:M43">IF(E17="--","",E17*$A$66)</f>
        <v>0</v>
      </c>
      <c r="F43" s="79">
        <f t="shared" si="20"/>
        <v>0</v>
      </c>
      <c r="G43" s="79">
        <f t="shared" si="20"/>
        <v>0</v>
      </c>
      <c r="H43" s="79">
        <f t="shared" si="20"/>
        <v>0</v>
      </c>
      <c r="I43" s="79">
        <f t="shared" si="24"/>
        <v>0</v>
      </c>
      <c r="J43" s="79">
        <f t="shared" si="24"/>
        <v>0</v>
      </c>
      <c r="K43" s="79">
        <f>IF(K17="--","",K17*$A$66)</f>
        <v>0</v>
      </c>
      <c r="L43" s="79">
        <f t="shared" si="24"/>
        <v>0</v>
      </c>
      <c r="M43" s="79">
        <f t="shared" si="24"/>
        <v>0</v>
      </c>
      <c r="N43" s="79">
        <f t="shared" si="21"/>
        <v>0</v>
      </c>
      <c r="O43" s="79">
        <f>IF(O17="--","",O17*$A$66)</f>
        <v>0</v>
      </c>
      <c r="P43" s="79">
        <f t="shared" si="21"/>
        <v>0</v>
      </c>
      <c r="Q43" s="79">
        <f t="shared" si="21"/>
        <v>0</v>
      </c>
    </row>
    <row r="44" spans="1:17" ht="12.75">
      <c r="A44" s="48" t="s">
        <v>189</v>
      </c>
      <c r="B44" s="74" t="s">
        <v>125</v>
      </c>
      <c r="C44" s="73" t="s">
        <v>59</v>
      </c>
      <c r="D44" s="67" t="s">
        <v>47</v>
      </c>
      <c r="E44" s="79">
        <f aca="true" t="shared" si="25" ref="E44:M44">IF(E18="--","",E18*$A$66)</f>
        <v>0</v>
      </c>
      <c r="F44" s="79">
        <f t="shared" si="20"/>
        <v>0</v>
      </c>
      <c r="G44" s="79">
        <f t="shared" si="20"/>
        <v>0</v>
      </c>
      <c r="H44" s="79">
        <f t="shared" si="20"/>
        <v>0</v>
      </c>
      <c r="I44" s="79">
        <f t="shared" si="25"/>
        <v>0</v>
      </c>
      <c r="J44" s="79">
        <f t="shared" si="25"/>
        <v>0</v>
      </c>
      <c r="K44" s="79">
        <f>IF(K18="--","",K18*$A$66)</f>
        <v>0</v>
      </c>
      <c r="L44" s="79">
        <f t="shared" si="25"/>
        <v>0</v>
      </c>
      <c r="M44" s="79">
        <f t="shared" si="25"/>
        <v>0</v>
      </c>
      <c r="N44" s="79">
        <f t="shared" si="21"/>
        <v>0</v>
      </c>
      <c r="O44" s="79">
        <f>IF(O18="--","",O18*$A$66)</f>
        <v>0</v>
      </c>
      <c r="P44" s="79">
        <f t="shared" si="21"/>
        <v>0</v>
      </c>
      <c r="Q44" s="79">
        <f t="shared" si="21"/>
        <v>0</v>
      </c>
    </row>
    <row r="45" spans="1:17" ht="12.75">
      <c r="A45" s="57" t="s">
        <v>85</v>
      </c>
      <c r="B45" s="74"/>
      <c r="C45" s="73"/>
      <c r="D45" s="67"/>
      <c r="E45" s="79"/>
      <c r="F45" s="79"/>
      <c r="G45" s="79"/>
      <c r="H45" s="79"/>
      <c r="I45" s="79"/>
      <c r="J45" s="79"/>
      <c r="K45" s="79"/>
      <c r="L45" s="79"/>
      <c r="M45" s="79"/>
      <c r="N45" s="79"/>
      <c r="O45" s="79"/>
      <c r="P45" s="79"/>
      <c r="Q45" s="79"/>
    </row>
    <row r="46" spans="1:17" ht="12.75">
      <c r="A46" s="48" t="s">
        <v>187</v>
      </c>
      <c r="B46" s="74" t="s">
        <v>126</v>
      </c>
      <c r="C46" s="73" t="s">
        <v>59</v>
      </c>
      <c r="D46" s="67" t="s">
        <v>47</v>
      </c>
      <c r="E46" s="79">
        <f aca="true" t="shared" si="26" ref="E46:M46">IF(E20="--","",E20*$A$66)</f>
        <v>0</v>
      </c>
      <c r="F46" s="79">
        <f aca="true" t="shared" si="27" ref="F46:H50">IF(F20="--","",F20*$A$66)</f>
        <v>0</v>
      </c>
      <c r="G46" s="79">
        <f t="shared" si="27"/>
        <v>0</v>
      </c>
      <c r="H46" s="79">
        <f t="shared" si="27"/>
        <v>0</v>
      </c>
      <c r="I46" s="79">
        <f t="shared" si="26"/>
        <v>0</v>
      </c>
      <c r="J46" s="79">
        <f t="shared" si="26"/>
        <v>0</v>
      </c>
      <c r="K46" s="79">
        <f>IF(K20="--","",K20*$A$66)</f>
        <v>0</v>
      </c>
      <c r="L46" s="79">
        <f t="shared" si="26"/>
        <v>0</v>
      </c>
      <c r="M46" s="79">
        <f t="shared" si="26"/>
        <v>0</v>
      </c>
      <c r="N46" s="79">
        <f aca="true" t="shared" si="28" ref="N46:Q50">IF(N20="--","",N20*$A$66)</f>
        <v>0</v>
      </c>
      <c r="O46" s="79">
        <f>IF(O20="--","",O20*$A$66)</f>
        <v>0</v>
      </c>
      <c r="P46" s="79">
        <f t="shared" si="28"/>
        <v>0</v>
      </c>
      <c r="Q46" s="79">
        <f t="shared" si="28"/>
        <v>0</v>
      </c>
    </row>
    <row r="47" spans="1:17" ht="12.75">
      <c r="A47" s="48" t="s">
        <v>82</v>
      </c>
      <c r="B47" s="74" t="s">
        <v>127</v>
      </c>
      <c r="C47" s="73" t="s">
        <v>59</v>
      </c>
      <c r="D47" s="67" t="s">
        <v>47</v>
      </c>
      <c r="E47" s="79">
        <f aca="true" t="shared" si="29" ref="E47:M47">IF(E21="--","",E21*$A$66)</f>
        <v>0</v>
      </c>
      <c r="F47" s="79">
        <f t="shared" si="27"/>
        <v>0</v>
      </c>
      <c r="G47" s="79">
        <f t="shared" si="27"/>
        <v>0</v>
      </c>
      <c r="H47" s="79">
        <f t="shared" si="27"/>
        <v>0</v>
      </c>
      <c r="I47" s="79">
        <f t="shared" si="29"/>
        <v>0</v>
      </c>
      <c r="J47" s="79">
        <f t="shared" si="29"/>
        <v>0</v>
      </c>
      <c r="K47" s="79">
        <f>IF(K21="--","",K21*$A$66)</f>
        <v>0</v>
      </c>
      <c r="L47" s="79">
        <f t="shared" si="29"/>
        <v>0</v>
      </c>
      <c r="M47" s="79">
        <f t="shared" si="29"/>
        <v>0</v>
      </c>
      <c r="N47" s="79">
        <f t="shared" si="28"/>
        <v>0</v>
      </c>
      <c r="O47" s="79">
        <f>IF(O21="--","",O21*$A$66)</f>
        <v>0</v>
      </c>
      <c r="P47" s="79">
        <f t="shared" si="28"/>
        <v>0</v>
      </c>
      <c r="Q47" s="79">
        <f t="shared" si="28"/>
        <v>0</v>
      </c>
    </row>
    <row r="48" spans="1:17" ht="12.75">
      <c r="A48" s="48" t="s">
        <v>83</v>
      </c>
      <c r="B48" s="74" t="s">
        <v>128</v>
      </c>
      <c r="C48" s="73" t="s">
        <v>59</v>
      </c>
      <c r="D48" s="67" t="s">
        <v>47</v>
      </c>
      <c r="E48" s="79">
        <f aca="true" t="shared" si="30" ref="E48:M48">IF(E22="--","",E22*$A$66)</f>
        <v>0</v>
      </c>
      <c r="F48" s="79">
        <f t="shared" si="27"/>
        <v>0</v>
      </c>
      <c r="G48" s="79">
        <f t="shared" si="27"/>
        <v>0</v>
      </c>
      <c r="H48" s="79">
        <f t="shared" si="27"/>
        <v>0</v>
      </c>
      <c r="I48" s="79">
        <f t="shared" si="30"/>
        <v>0</v>
      </c>
      <c r="J48" s="79">
        <f t="shared" si="30"/>
        <v>0</v>
      </c>
      <c r="K48" s="79">
        <f>IF(K22="--","",K22*$A$66)</f>
        <v>0</v>
      </c>
      <c r="L48" s="79">
        <f t="shared" si="30"/>
        <v>0</v>
      </c>
      <c r="M48" s="79">
        <f t="shared" si="30"/>
        <v>0</v>
      </c>
      <c r="N48" s="79">
        <f t="shared" si="28"/>
        <v>0</v>
      </c>
      <c r="O48" s="79">
        <f>IF(O22="--","",O22*$A$66)</f>
        <v>0</v>
      </c>
      <c r="P48" s="79">
        <f t="shared" si="28"/>
        <v>0</v>
      </c>
      <c r="Q48" s="79">
        <f t="shared" si="28"/>
        <v>0</v>
      </c>
    </row>
    <row r="49" spans="1:17" ht="12.75">
      <c r="A49" s="48" t="s">
        <v>188</v>
      </c>
      <c r="B49" s="74" t="s">
        <v>129</v>
      </c>
      <c r="C49" s="73" t="s">
        <v>59</v>
      </c>
      <c r="D49" s="67" t="s">
        <v>47</v>
      </c>
      <c r="E49" s="79">
        <f aca="true" t="shared" si="31" ref="E49:M49">IF(E23="--","",E23*$A$66)</f>
        <v>0</v>
      </c>
      <c r="F49" s="79">
        <f t="shared" si="27"/>
        <v>0</v>
      </c>
      <c r="G49" s="79">
        <f t="shared" si="27"/>
        <v>0</v>
      </c>
      <c r="H49" s="79">
        <f t="shared" si="27"/>
        <v>0</v>
      </c>
      <c r="I49" s="79">
        <f t="shared" si="31"/>
        <v>0</v>
      </c>
      <c r="J49" s="79">
        <f t="shared" si="31"/>
        <v>0</v>
      </c>
      <c r="K49" s="79">
        <f>IF(K23="--","",K23*$A$66)</f>
        <v>0</v>
      </c>
      <c r="L49" s="79">
        <f t="shared" si="31"/>
        <v>0</v>
      </c>
      <c r="M49" s="79">
        <f t="shared" si="31"/>
        <v>0</v>
      </c>
      <c r="N49" s="79">
        <f t="shared" si="28"/>
        <v>0</v>
      </c>
      <c r="O49" s="79">
        <f>IF(O23="--","",O23*$A$66)</f>
        <v>0</v>
      </c>
      <c r="P49" s="79">
        <f t="shared" si="28"/>
        <v>0</v>
      </c>
      <c r="Q49" s="79">
        <f t="shared" si="28"/>
        <v>0</v>
      </c>
    </row>
    <row r="50" spans="1:17" ht="12.75">
      <c r="A50" s="48" t="s">
        <v>189</v>
      </c>
      <c r="B50" s="74" t="s">
        <v>130</v>
      </c>
      <c r="C50" s="73" t="s">
        <v>59</v>
      </c>
      <c r="D50" s="67" t="s">
        <v>47</v>
      </c>
      <c r="E50" s="79">
        <f aca="true" t="shared" si="32" ref="E50:M50">IF(E24="--","",E24*$A$66)</f>
        <v>0</v>
      </c>
      <c r="F50" s="79">
        <f t="shared" si="27"/>
        <v>0</v>
      </c>
      <c r="G50" s="79">
        <f t="shared" si="27"/>
        <v>0</v>
      </c>
      <c r="H50" s="79">
        <f t="shared" si="27"/>
        <v>0</v>
      </c>
      <c r="I50" s="79">
        <f t="shared" si="32"/>
        <v>0</v>
      </c>
      <c r="J50" s="79">
        <f t="shared" si="32"/>
        <v>0</v>
      </c>
      <c r="K50" s="79">
        <f>IF(K24="--","",K24*$A$66)</f>
        <v>0</v>
      </c>
      <c r="L50" s="79">
        <f t="shared" si="32"/>
        <v>0</v>
      </c>
      <c r="M50" s="79">
        <f t="shared" si="32"/>
        <v>0</v>
      </c>
      <c r="N50" s="79">
        <f t="shared" si="28"/>
        <v>0</v>
      </c>
      <c r="O50" s="79">
        <f>IF(O24="--","",O24*$A$66)</f>
        <v>0</v>
      </c>
      <c r="P50" s="79">
        <f t="shared" si="28"/>
        <v>0</v>
      </c>
      <c r="Q50" s="79">
        <f t="shared" si="28"/>
        <v>0</v>
      </c>
    </row>
    <row r="51" spans="1:17" ht="14.25">
      <c r="A51" s="57" t="s">
        <v>270</v>
      </c>
      <c r="B51" s="72" t="s">
        <v>185</v>
      </c>
      <c r="C51" s="73" t="s">
        <v>59</v>
      </c>
      <c r="D51" s="78" t="s">
        <v>47</v>
      </c>
      <c r="E51" s="75" t="s">
        <v>2</v>
      </c>
      <c r="F51" s="75" t="s">
        <v>2</v>
      </c>
      <c r="G51" s="75" t="s">
        <v>2</v>
      </c>
      <c r="H51" s="75" t="s">
        <v>2</v>
      </c>
      <c r="I51" s="75" t="s">
        <v>2</v>
      </c>
      <c r="J51" s="75" t="s">
        <v>2</v>
      </c>
      <c r="K51" s="75" t="s">
        <v>2</v>
      </c>
      <c r="L51" s="75" t="s">
        <v>2</v>
      </c>
      <c r="M51" s="75" t="s">
        <v>2</v>
      </c>
      <c r="N51" s="75" t="s">
        <v>2</v>
      </c>
      <c r="O51" s="75" t="s">
        <v>2</v>
      </c>
      <c r="P51" s="75" t="s">
        <v>2</v>
      </c>
      <c r="Q51" s="75" t="s">
        <v>2</v>
      </c>
    </row>
    <row r="52" spans="1:15" ht="12.75">
      <c r="A52" s="1" t="s">
        <v>173</v>
      </c>
      <c r="E52" s="70"/>
      <c r="F52" s="70"/>
      <c r="G52" s="70"/>
      <c r="H52" s="70"/>
      <c r="I52" s="70"/>
      <c r="J52" s="70"/>
      <c r="K52" s="70"/>
      <c r="L52" s="70"/>
      <c r="M52" s="70"/>
      <c r="N52" s="70"/>
      <c r="O52" s="70"/>
    </row>
    <row r="53" spans="1:15" ht="12.75">
      <c r="A53" s="1" t="s">
        <v>174</v>
      </c>
      <c r="E53" s="70"/>
      <c r="F53" s="70"/>
      <c r="G53" s="70"/>
      <c r="H53" s="70"/>
      <c r="I53" s="70"/>
      <c r="J53" s="70"/>
      <c r="K53" s="70"/>
      <c r="L53" s="70"/>
      <c r="M53" s="70"/>
      <c r="N53" s="70"/>
      <c r="O53" s="70"/>
    </row>
    <row r="54" spans="1:15" ht="12.75">
      <c r="A54" s="1" t="s">
        <v>321</v>
      </c>
      <c r="E54" s="70"/>
      <c r="F54" s="70"/>
      <c r="G54" s="70"/>
      <c r="H54" s="70"/>
      <c r="I54" s="70"/>
      <c r="J54" s="70"/>
      <c r="K54" s="70"/>
      <c r="L54" s="70"/>
      <c r="M54" s="70"/>
      <c r="N54" s="70"/>
      <c r="O54" s="70"/>
    </row>
    <row r="55" ht="15">
      <c r="A55" s="1" t="s">
        <v>322</v>
      </c>
    </row>
    <row r="61" spans="1:3" ht="12.75">
      <c r="A61" s="1">
        <v>1</v>
      </c>
      <c r="B61" s="70" t="s">
        <v>81</v>
      </c>
      <c r="C61" s="70"/>
    </row>
    <row r="62" spans="1:3" ht="12.75">
      <c r="A62" s="1">
        <f>A61*1000</f>
        <v>1000</v>
      </c>
      <c r="B62" s="70" t="s">
        <v>160</v>
      </c>
      <c r="C62" s="70"/>
    </row>
    <row r="63" spans="1:3" ht="12.75">
      <c r="A63" s="1">
        <f>A62/1000</f>
        <v>1</v>
      </c>
      <c r="B63" s="69" t="s">
        <v>161</v>
      </c>
      <c r="C63" s="69" t="s">
        <v>162</v>
      </c>
    </row>
    <row r="65" ht="12.75">
      <c r="A65" s="1">
        <f>'J-3'!C3</f>
        <v>1.6400000000000001</v>
      </c>
    </row>
    <row r="66" spans="1:2" ht="12.75">
      <c r="A66" s="1">
        <f>A65</f>
        <v>1.6400000000000001</v>
      </c>
      <c r="B66" s="69" t="s">
        <v>163</v>
      </c>
    </row>
    <row r="67" spans="1:2" ht="12.75">
      <c r="A67" s="1">
        <f>A61*A66</f>
        <v>1.6400000000000001</v>
      </c>
      <c r="B67" s="69" t="s">
        <v>164</v>
      </c>
    </row>
    <row r="70" spans="1:2" ht="12.75">
      <c r="A70" s="1">
        <v>1</v>
      </c>
      <c r="B70" s="69" t="s">
        <v>161</v>
      </c>
    </row>
    <row r="71" spans="1:2" ht="12.75">
      <c r="A71" s="1">
        <f>A70*1000</f>
        <v>1000</v>
      </c>
      <c r="B71" s="69" t="s">
        <v>160</v>
      </c>
    </row>
    <row r="72" spans="1:2" ht="12.75">
      <c r="A72" s="1">
        <f>A71/1000</f>
        <v>1</v>
      </c>
      <c r="B72" s="69" t="s">
        <v>81</v>
      </c>
    </row>
    <row r="73" spans="1:2" ht="12.75">
      <c r="A73" s="1">
        <f>A72*A66</f>
        <v>1.6400000000000001</v>
      </c>
      <c r="B73" s="69" t="s">
        <v>164</v>
      </c>
    </row>
    <row r="74" spans="1:2" ht="12.75">
      <c r="A74" s="1">
        <f>A73*1</f>
        <v>1.6400000000000001</v>
      </c>
      <c r="B74" s="69" t="s">
        <v>59</v>
      </c>
    </row>
    <row r="76" spans="1:4" ht="12.75">
      <c r="A76" s="9">
        <f>1-A77</f>
        <v>0.9319999999999999</v>
      </c>
      <c r="B76" s="70" t="s">
        <v>166</v>
      </c>
      <c r="C76" s="70">
        <v>1</v>
      </c>
      <c r="D76" s="70" t="s">
        <v>162</v>
      </c>
    </row>
    <row r="77" spans="1:4" ht="12.75">
      <c r="A77" s="9">
        <v>0.068</v>
      </c>
      <c r="B77" s="76" t="s">
        <v>165</v>
      </c>
      <c r="C77" s="70"/>
      <c r="D77" s="70"/>
    </row>
  </sheetData>
  <printOptions horizontalCentered="1"/>
  <pageMargins left="0.25" right="0.25" top="1.5" bottom="0.5" header="0.5" footer="0.5"/>
  <pageSetup horizontalDpi="600" verticalDpi="600" orientation="landscape" r:id="rId2"/>
  <headerFooter alignWithMargins="0">
    <oddHeader>&amp;C&amp;"Times New Roman,Bold"TABLE &amp;A
INITIAL CHEMICAL CONCENTRATIONS AT TIME ZERO FOR SESOIL MODELING
HUMAN HEALTH RISK ASSESSMENT AND CLOSURE REPORT FOR GALLERIA NORTH-SCHOOL SITE SUB-AREA
BMI COMMON AREAS (EASTSIDE), CLARK COUNTY, NEVADA
(Page &amp;P of &amp;N)</oddHeader>
  </headerFooter>
  <rowBreaks count="1" manualBreakCount="1">
    <brk id="27" max="16" man="1"/>
  </rowBreaks>
  <drawing r:id="rId1"/>
</worksheet>
</file>

<file path=xl/worksheets/sheet7.xml><?xml version="1.0" encoding="utf-8"?>
<worksheet xmlns="http://schemas.openxmlformats.org/spreadsheetml/2006/main" xmlns:r="http://schemas.openxmlformats.org/officeDocument/2006/relationships">
  <dimension ref="A1:Q12"/>
  <sheetViews>
    <sheetView zoomScaleSheetLayoutView="100" workbookViewId="0" topLeftCell="A1">
      <selection activeCell="A1" sqref="A1"/>
    </sheetView>
  </sheetViews>
  <sheetFormatPr defaultColWidth="9.28125" defaultRowHeight="12.75"/>
  <cols>
    <col min="1" max="1" width="44.7109375" style="26" customWidth="1"/>
    <col min="2" max="3" width="16.7109375" style="33" customWidth="1"/>
    <col min="4" max="4" width="36.7109375" style="29" customWidth="1"/>
    <col min="5" max="16384" width="9.28125" style="33" customWidth="1"/>
  </cols>
  <sheetData>
    <row r="1" spans="1:17" ht="34.5" customHeight="1">
      <c r="A1" s="53" t="s">
        <v>1</v>
      </c>
      <c r="B1" s="53" t="s">
        <v>0</v>
      </c>
      <c r="C1" s="56" t="s">
        <v>143</v>
      </c>
      <c r="D1" s="54" t="s">
        <v>45</v>
      </c>
      <c r="J1" s="151"/>
      <c r="K1" s="151"/>
      <c r="L1" s="151"/>
      <c r="M1" s="151"/>
      <c r="N1" s="151"/>
      <c r="O1" s="151"/>
      <c r="P1" s="151"/>
      <c r="Q1" s="151"/>
    </row>
    <row r="2" spans="1:4" ht="15">
      <c r="A2" s="34" t="s">
        <v>88</v>
      </c>
      <c r="B2" s="36" t="s">
        <v>5</v>
      </c>
      <c r="C2" s="38">
        <v>100</v>
      </c>
      <c r="D2" s="36" t="s">
        <v>47</v>
      </c>
    </row>
    <row r="3" spans="1:4" ht="15">
      <c r="A3" s="34" t="s">
        <v>179</v>
      </c>
      <c r="B3" s="36" t="s">
        <v>5</v>
      </c>
      <c r="C3" s="38">
        <v>0.1</v>
      </c>
      <c r="D3" s="36" t="s">
        <v>47</v>
      </c>
    </row>
    <row r="4" spans="1:4" ht="15">
      <c r="A4" s="52" t="s">
        <v>176</v>
      </c>
      <c r="B4" s="36" t="s">
        <v>50</v>
      </c>
      <c r="C4" s="38">
        <v>25</v>
      </c>
      <c r="D4" s="36" t="s">
        <v>177</v>
      </c>
    </row>
    <row r="5" spans="1:4" ht="15">
      <c r="A5" s="34" t="s">
        <v>201</v>
      </c>
      <c r="B5" s="36" t="s">
        <v>53</v>
      </c>
      <c r="C5" s="36">
        <v>3.8</v>
      </c>
      <c r="D5" s="36" t="s">
        <v>177</v>
      </c>
    </row>
    <row r="6" spans="1:4" ht="15">
      <c r="A6" s="34" t="s">
        <v>202</v>
      </c>
      <c r="B6" s="36" t="s">
        <v>53</v>
      </c>
      <c r="C6" s="94">
        <v>4.715</v>
      </c>
      <c r="D6" s="36" t="s">
        <v>177</v>
      </c>
    </row>
    <row r="7" spans="1:4" ht="15">
      <c r="A7" s="34" t="s">
        <v>203</v>
      </c>
      <c r="B7" s="36" t="s">
        <v>53</v>
      </c>
      <c r="C7" s="94">
        <v>7.93</v>
      </c>
      <c r="D7" s="36" t="s">
        <v>177</v>
      </c>
    </row>
    <row r="8" spans="1:4" ht="15">
      <c r="A8" s="34" t="s">
        <v>195</v>
      </c>
      <c r="B8" s="36" t="s">
        <v>178</v>
      </c>
      <c r="C8" s="36">
        <v>0.08</v>
      </c>
      <c r="D8" s="36" t="s">
        <v>180</v>
      </c>
    </row>
    <row r="9" spans="1:4" ht="15" customHeight="1">
      <c r="A9" s="34" t="s">
        <v>199</v>
      </c>
      <c r="B9" s="36" t="s">
        <v>178</v>
      </c>
      <c r="C9" s="38">
        <v>0.57</v>
      </c>
      <c r="D9" s="36" t="s">
        <v>180</v>
      </c>
    </row>
    <row r="10" spans="1:4" ht="15">
      <c r="A10" s="34" t="s">
        <v>196</v>
      </c>
      <c r="B10" s="36" t="s">
        <v>178</v>
      </c>
      <c r="C10" s="38">
        <v>8.672</v>
      </c>
      <c r="D10" s="36" t="s">
        <v>180</v>
      </c>
    </row>
    <row r="11" spans="1:3" s="29" customFormat="1" ht="6" customHeight="1">
      <c r="A11" s="30"/>
      <c r="B11" s="31"/>
      <c r="C11" s="31"/>
    </row>
    <row r="12" ht="18">
      <c r="A12" s="98" t="s">
        <v>200</v>
      </c>
    </row>
  </sheetData>
  <printOptions horizontalCentered="1"/>
  <pageMargins left="0.5" right="0.5" top="1.5" bottom="0.5" header="0.5" footer="0.5"/>
  <pageSetup horizontalDpi="600" verticalDpi="600" orientation="landscape" r:id="rId2"/>
  <headerFooter alignWithMargins="0">
    <oddHeader>&amp;C&amp;"Times New Roman,Bold"TABLE &amp;A
INPUTS FOR VLEACH MODELING
HUMAN HEALTH RISK ASSESSMENT AND CLOSURE REPORT FOR GALLERIA NORTH-SCHOOL SITE SUB-AREA
BMI COMMON AREAS (EASTSIDE), CLARK COUNTY, NEVADA
(Page &amp;P of &amp;N)</oddHeader>
  </headerFooter>
  <drawing r:id="rId1"/>
</worksheet>
</file>

<file path=xl/worksheets/sheet8.xml><?xml version="1.0" encoding="utf-8"?>
<worksheet xmlns="http://schemas.openxmlformats.org/spreadsheetml/2006/main" xmlns:r="http://schemas.openxmlformats.org/officeDocument/2006/relationships">
  <dimension ref="A2:H21"/>
  <sheetViews>
    <sheetView showGridLines="0" showOutlineSymbols="0" zoomScaleSheetLayoutView="100" workbookViewId="0" topLeftCell="A1">
      <selection activeCell="A1" sqref="A1"/>
    </sheetView>
  </sheetViews>
  <sheetFormatPr defaultColWidth="9.28125" defaultRowHeight="12.75" outlineLevelCol="1"/>
  <cols>
    <col min="1" max="1" width="24.7109375" style="92" customWidth="1"/>
    <col min="2" max="2" width="11.140625" style="69" hidden="1" customWidth="1"/>
    <col min="3" max="3" width="14.7109375" style="69" customWidth="1" outlineLevel="1"/>
    <col min="4" max="5" width="14.7109375" style="69" customWidth="1"/>
    <col min="6" max="8" width="14.7109375" style="158" customWidth="1"/>
    <col min="9" max="21" width="12.7109375" style="69" customWidth="1"/>
    <col min="22" max="16384" width="15.7109375" style="69" customWidth="1"/>
  </cols>
  <sheetData>
    <row r="1" ht="7.5" customHeight="1"/>
    <row r="2" spans="1:8" ht="18" customHeight="1">
      <c r="A2" s="162" t="s">
        <v>325</v>
      </c>
      <c r="B2" s="163"/>
      <c r="C2" s="163"/>
      <c r="D2" s="163"/>
      <c r="E2" s="163"/>
      <c r="F2" s="164"/>
      <c r="G2" s="164"/>
      <c r="H2" s="164"/>
    </row>
    <row r="3" ht="18" customHeight="1"/>
    <row r="4" ht="18" customHeight="1"/>
    <row r="5" ht="9.75" customHeight="1"/>
    <row r="6" spans="1:8" ht="54.75">
      <c r="A6" s="80"/>
      <c r="B6" s="81" t="s">
        <v>108</v>
      </c>
      <c r="C6" s="81" t="s">
        <v>108</v>
      </c>
      <c r="D6" s="81" t="s">
        <v>109</v>
      </c>
      <c r="E6" s="81" t="s">
        <v>99</v>
      </c>
      <c r="F6" s="152" t="s">
        <v>149</v>
      </c>
      <c r="G6" s="153" t="s">
        <v>151</v>
      </c>
      <c r="H6" s="153" t="s">
        <v>152</v>
      </c>
    </row>
    <row r="7" spans="1:8" ht="12.75">
      <c r="A7" s="82" t="s">
        <v>150</v>
      </c>
      <c r="B7" s="83" t="s">
        <v>29</v>
      </c>
      <c r="C7" s="84" t="s">
        <v>146</v>
      </c>
      <c r="D7" s="84" t="s">
        <v>147</v>
      </c>
      <c r="E7" s="84" t="s">
        <v>147</v>
      </c>
      <c r="F7" s="154" t="s">
        <v>148</v>
      </c>
      <c r="G7" s="154" t="s">
        <v>148</v>
      </c>
      <c r="H7" s="154" t="s">
        <v>148</v>
      </c>
    </row>
    <row r="8" spans="1:8" ht="15" customHeight="1">
      <c r="A8" s="85" t="s">
        <v>3</v>
      </c>
      <c r="B8" s="86" t="s">
        <v>4</v>
      </c>
      <c r="C8" s="86" t="s">
        <v>4</v>
      </c>
      <c r="D8" s="90">
        <f>3.505/0.3048</f>
        <v>11.499343832020996</v>
      </c>
      <c r="E8" s="88">
        <v>25</v>
      </c>
      <c r="F8" s="155" t="s">
        <v>4</v>
      </c>
      <c r="G8" s="156">
        <v>12.1</v>
      </c>
      <c r="H8" s="156">
        <v>730</v>
      </c>
    </row>
    <row r="9" spans="1:8" ht="15" customHeight="1">
      <c r="A9" s="85" t="s">
        <v>183</v>
      </c>
      <c r="B9" s="86" t="s">
        <v>4</v>
      </c>
      <c r="C9" s="86" t="s">
        <v>4</v>
      </c>
      <c r="D9" s="90">
        <f>3.209/0.3048</f>
        <v>10.528215223097112</v>
      </c>
      <c r="E9" s="88">
        <v>25</v>
      </c>
      <c r="F9" s="155" t="s">
        <v>4</v>
      </c>
      <c r="G9" s="156" t="s">
        <v>2</v>
      </c>
      <c r="H9" s="156">
        <v>1000</v>
      </c>
    </row>
    <row r="10" spans="1:8" ht="15" customHeight="1">
      <c r="A10" s="85" t="s">
        <v>167</v>
      </c>
      <c r="B10" s="86">
        <v>6209</v>
      </c>
      <c r="C10" s="87">
        <f>B10/365</f>
        <v>17.01095890410959</v>
      </c>
      <c r="D10" s="90" t="s">
        <v>159</v>
      </c>
      <c r="E10" s="88">
        <v>25</v>
      </c>
      <c r="F10" s="155">
        <f>1000*1108</f>
        <v>1108000</v>
      </c>
      <c r="G10" s="156">
        <v>13.5</v>
      </c>
      <c r="H10" s="156">
        <v>730</v>
      </c>
    </row>
    <row r="11" spans="1:8" ht="15" customHeight="1">
      <c r="A11" s="85" t="s">
        <v>168</v>
      </c>
      <c r="B11" s="86">
        <v>2556</v>
      </c>
      <c r="C11" s="87">
        <f>B11/365</f>
        <v>7.002739726027397</v>
      </c>
      <c r="D11" s="90" t="s">
        <v>159</v>
      </c>
      <c r="E11" s="88">
        <v>25</v>
      </c>
      <c r="F11" s="155">
        <f>1000*2000</f>
        <v>2000000</v>
      </c>
      <c r="G11" s="156">
        <f>27.7*1000</f>
        <v>27700</v>
      </c>
      <c r="H11" s="156">
        <v>10000</v>
      </c>
    </row>
    <row r="12" spans="1:8" ht="15" customHeight="1">
      <c r="A12" s="85" t="s">
        <v>301</v>
      </c>
      <c r="B12" s="86">
        <v>2556</v>
      </c>
      <c r="C12" s="87">
        <f>B12/365</f>
        <v>7.002739726027397</v>
      </c>
      <c r="D12" s="90" t="s">
        <v>159</v>
      </c>
      <c r="E12" s="88">
        <v>25</v>
      </c>
      <c r="F12" s="155">
        <f>1000*1820</f>
        <v>1820000</v>
      </c>
      <c r="G12" s="156">
        <f>27.7*1000</f>
        <v>27700</v>
      </c>
      <c r="H12" s="156">
        <v>10000</v>
      </c>
    </row>
    <row r="13" spans="1:8" ht="15" customHeight="1">
      <c r="A13" s="85" t="s">
        <v>300</v>
      </c>
      <c r="B13" s="86">
        <v>2556</v>
      </c>
      <c r="C13" s="87">
        <f>B13/365</f>
        <v>7.002739726027397</v>
      </c>
      <c r="D13" s="90" t="s">
        <v>159</v>
      </c>
      <c r="E13" s="88">
        <v>25</v>
      </c>
      <c r="F13" s="155">
        <f>1000*2000</f>
        <v>2000000</v>
      </c>
      <c r="G13" s="156">
        <f>27.7*1000</f>
        <v>27700</v>
      </c>
      <c r="H13" s="156">
        <v>10000</v>
      </c>
    </row>
    <row r="14" spans="1:8" ht="15" customHeight="1">
      <c r="A14" s="85" t="s">
        <v>169</v>
      </c>
      <c r="B14" s="86">
        <v>3287</v>
      </c>
      <c r="C14" s="87">
        <f>B14/365</f>
        <v>9.005479452054795</v>
      </c>
      <c r="D14" s="90" t="s">
        <v>159</v>
      </c>
      <c r="E14" s="88">
        <v>25</v>
      </c>
      <c r="F14" s="155">
        <f>1000*2000</f>
        <v>2000000</v>
      </c>
      <c r="G14" s="156">
        <v>7600</v>
      </c>
      <c r="H14" s="156">
        <v>18</v>
      </c>
    </row>
    <row r="15" spans="1:8" ht="15" customHeight="1">
      <c r="A15" s="85" t="s">
        <v>6</v>
      </c>
      <c r="B15" s="86" t="s">
        <v>4</v>
      </c>
      <c r="C15" s="86" t="s">
        <v>4</v>
      </c>
      <c r="D15" s="90">
        <f>2.896/0.3048</f>
        <v>9.501312335958005</v>
      </c>
      <c r="E15" s="88">
        <v>25</v>
      </c>
      <c r="F15" s="155" t="s">
        <v>4</v>
      </c>
      <c r="G15" s="155" t="s">
        <v>297</v>
      </c>
      <c r="H15" s="156">
        <v>0.2</v>
      </c>
    </row>
    <row r="16" spans="1:8" ht="15" customHeight="1">
      <c r="A16" s="89" t="s">
        <v>153</v>
      </c>
      <c r="B16" s="86" t="s">
        <v>4</v>
      </c>
      <c r="C16" s="86" t="s">
        <v>4</v>
      </c>
      <c r="D16" s="90">
        <f>3.538/0.3048</f>
        <v>11.607611548556429</v>
      </c>
      <c r="E16" s="88">
        <v>25</v>
      </c>
      <c r="F16" s="155" t="s">
        <v>4</v>
      </c>
      <c r="G16" s="155" t="s">
        <v>297</v>
      </c>
      <c r="H16" s="156">
        <v>0.037</v>
      </c>
    </row>
    <row r="17" spans="1:8" ht="15" customHeight="1">
      <c r="A17" s="89" t="s">
        <v>184</v>
      </c>
      <c r="B17" s="86">
        <v>6940</v>
      </c>
      <c r="C17" s="87">
        <f>B17/365</f>
        <v>19.013698630136986</v>
      </c>
      <c r="D17" s="90" t="s">
        <v>159</v>
      </c>
      <c r="E17" s="88">
        <v>25</v>
      </c>
      <c r="F17" s="155">
        <v>9.2</v>
      </c>
      <c r="G17" s="156">
        <v>4.1</v>
      </c>
      <c r="H17" s="156">
        <v>200</v>
      </c>
    </row>
    <row r="18" spans="1:8" ht="15" customHeight="1">
      <c r="A18" s="85" t="s">
        <v>259</v>
      </c>
      <c r="B18" s="86">
        <v>365</v>
      </c>
      <c r="C18" s="87">
        <f>B18/365</f>
        <v>1</v>
      </c>
      <c r="D18" s="90" t="s">
        <v>159</v>
      </c>
      <c r="E18" s="88">
        <v>25</v>
      </c>
      <c r="F18" s="155">
        <f>0.000000418*1000</f>
        <v>0.000418</v>
      </c>
      <c r="G18" s="155" t="s">
        <v>298</v>
      </c>
      <c r="H18" s="156">
        <v>51.1</v>
      </c>
    </row>
    <row r="19" spans="1:8" ht="15" customHeight="1">
      <c r="A19" s="85" t="s">
        <v>269</v>
      </c>
      <c r="B19" s="86">
        <v>365</v>
      </c>
      <c r="C19" s="87">
        <f>B19/365</f>
        <v>1</v>
      </c>
      <c r="D19" s="90" t="s">
        <v>159</v>
      </c>
      <c r="E19" s="88">
        <v>25</v>
      </c>
      <c r="F19" s="155">
        <v>0.191</v>
      </c>
      <c r="G19" s="155" t="s">
        <v>299</v>
      </c>
      <c r="H19" s="156">
        <v>5</v>
      </c>
    </row>
    <row r="20" spans="1:8" ht="15" customHeight="1">
      <c r="A20" s="85" t="s">
        <v>222</v>
      </c>
      <c r="B20" s="86">
        <v>365</v>
      </c>
      <c r="C20" s="87">
        <f>B20/365</f>
        <v>1</v>
      </c>
      <c r="D20" s="90" t="s">
        <v>159</v>
      </c>
      <c r="E20" s="88">
        <v>25</v>
      </c>
      <c r="F20" s="155">
        <f>3.5*1000</f>
        <v>3500</v>
      </c>
      <c r="G20" s="156" t="s">
        <v>2</v>
      </c>
      <c r="H20" s="156">
        <v>1.5</v>
      </c>
    </row>
    <row r="21" ht="15" customHeight="1">
      <c r="A21" s="91" t="s">
        <v>175</v>
      </c>
    </row>
    <row r="22" ht="15" customHeight="1"/>
    <row r="23" ht="15" customHeight="1"/>
    <row r="24" ht="15" customHeight="1"/>
    <row r="25" ht="15" customHeight="1"/>
    <row r="26" ht="15" customHeight="1"/>
    <row r="27" ht="15" customHeight="1"/>
    <row r="28" ht="15" customHeight="1"/>
  </sheetData>
  <conditionalFormatting sqref="F17">
    <cfRule type="cellIs" priority="1" dxfId="0" operator="greaterThan" stopIfTrue="1">
      <formula>#REF!</formula>
    </cfRule>
  </conditionalFormatting>
  <printOptions horizontalCentered="1"/>
  <pageMargins left="0.5" right="0.5" top="0.5" bottom="0.5" header="0.5" footer="0.5"/>
  <pageSetup horizontalDpi="600" verticalDpi="600" orientation="landscape" r:id="rId2"/>
  <headerFooter alignWithMargins="0">
    <oddHeader>&amp;C&amp;"Times New Roman,Bold"TABLE &amp;A
HUMAN HEALTH RISK ASSESSMENT AND CLOSURE REPORT FOR GALLERIA NORTH-SCHOOL SITE SUB-AREA
BMI COMMON AREAS (EASTSIDE), CLARK COUNTY, NEVADA
(Page &amp;P of &amp;N)</oddHeader>
  </headerFooter>
  <drawing r:id="rId1"/>
</worksheet>
</file>

<file path=xl/worksheets/sheet9.xml><?xml version="1.0" encoding="utf-8"?>
<worksheet xmlns="http://schemas.openxmlformats.org/spreadsheetml/2006/main" xmlns:r="http://schemas.openxmlformats.org/officeDocument/2006/relationships">
  <dimension ref="A2:I19"/>
  <sheetViews>
    <sheetView showGridLines="0" showOutlineSymbols="0" zoomScaleSheetLayoutView="100" workbookViewId="0" topLeftCell="A1">
      <selection activeCell="A1" sqref="A1"/>
    </sheetView>
  </sheetViews>
  <sheetFormatPr defaultColWidth="9.28125" defaultRowHeight="12.75" outlineLevelCol="1"/>
  <cols>
    <col min="1" max="1" width="24.7109375" style="1" customWidth="1"/>
    <col min="2" max="2" width="11.140625" style="5" hidden="1" customWidth="1"/>
    <col min="3" max="3" width="14.7109375" style="5" customWidth="1" outlineLevel="1"/>
    <col min="4" max="5" width="14.7109375" style="5" customWidth="1"/>
    <col min="6" max="8" width="14.7109375" style="157" customWidth="1"/>
    <col min="9" max="17" width="12.7109375" style="5" customWidth="1"/>
    <col min="18" max="16384" width="15.7109375" style="5" customWidth="1"/>
  </cols>
  <sheetData>
    <row r="1" ht="7.5" customHeight="1"/>
    <row r="2" spans="1:8" ht="18" customHeight="1">
      <c r="A2" s="159" t="s">
        <v>326</v>
      </c>
      <c r="B2" s="160"/>
      <c r="C2" s="160"/>
      <c r="D2" s="160"/>
      <c r="E2" s="160"/>
      <c r="F2" s="161"/>
      <c r="G2" s="161"/>
      <c r="H2" s="161"/>
    </row>
    <row r="3" ht="18" customHeight="1"/>
    <row r="4" ht="18" customHeight="1"/>
    <row r="5" ht="9.75" customHeight="1"/>
    <row r="6" spans="1:9" ht="54.75">
      <c r="A6" s="80"/>
      <c r="B6" s="81" t="s">
        <v>108</v>
      </c>
      <c r="C6" s="81" t="s">
        <v>108</v>
      </c>
      <c r="D6" s="81" t="s">
        <v>109</v>
      </c>
      <c r="E6" s="81" t="s">
        <v>99</v>
      </c>
      <c r="F6" s="152" t="s">
        <v>149</v>
      </c>
      <c r="G6" s="153" t="s">
        <v>151</v>
      </c>
      <c r="H6" s="153" t="s">
        <v>152</v>
      </c>
      <c r="I6" s="69"/>
    </row>
    <row r="7" spans="1:9" ht="12.75">
      <c r="A7" s="82" t="s">
        <v>150</v>
      </c>
      <c r="B7" s="83" t="s">
        <v>29</v>
      </c>
      <c r="C7" s="84" t="s">
        <v>146</v>
      </c>
      <c r="D7" s="84" t="s">
        <v>147</v>
      </c>
      <c r="E7" s="84" t="s">
        <v>147</v>
      </c>
      <c r="F7" s="154" t="s">
        <v>148</v>
      </c>
      <c r="G7" s="154" t="s">
        <v>148</v>
      </c>
      <c r="H7" s="154" t="s">
        <v>148</v>
      </c>
      <c r="I7" s="69"/>
    </row>
    <row r="8" spans="1:9" ht="15" customHeight="1">
      <c r="A8" s="85" t="s">
        <v>3</v>
      </c>
      <c r="B8" s="86" t="s">
        <v>4</v>
      </c>
      <c r="C8" s="86" t="s">
        <v>4</v>
      </c>
      <c r="D8" s="90">
        <f>3.505/0.3048</f>
        <v>11.499343832020996</v>
      </c>
      <c r="E8" s="88">
        <v>25</v>
      </c>
      <c r="F8" s="155" t="s">
        <v>4</v>
      </c>
      <c r="G8" s="156">
        <v>12.1</v>
      </c>
      <c r="H8" s="156">
        <v>730</v>
      </c>
      <c r="I8" s="69"/>
    </row>
    <row r="9" spans="1:9" ht="15" customHeight="1">
      <c r="A9" s="85" t="s">
        <v>183</v>
      </c>
      <c r="B9" s="86" t="s">
        <v>4</v>
      </c>
      <c r="C9" s="86" t="s">
        <v>4</v>
      </c>
      <c r="D9" s="90">
        <f>3.21/0.3048</f>
        <v>10.531496062992126</v>
      </c>
      <c r="E9" s="88">
        <v>25</v>
      </c>
      <c r="F9" s="155" t="s">
        <v>4</v>
      </c>
      <c r="G9" s="156" t="s">
        <v>2</v>
      </c>
      <c r="H9" s="156">
        <v>1000</v>
      </c>
      <c r="I9" s="69"/>
    </row>
    <row r="10" spans="1:9" ht="15" customHeight="1">
      <c r="A10" s="85" t="s">
        <v>167</v>
      </c>
      <c r="B10" s="86">
        <v>2922</v>
      </c>
      <c r="C10" s="87">
        <f>B10/365</f>
        <v>8.005479452054795</v>
      </c>
      <c r="D10" s="90" t="s">
        <v>159</v>
      </c>
      <c r="E10" s="88">
        <v>25</v>
      </c>
      <c r="F10" s="155">
        <f>1000*638</f>
        <v>638000</v>
      </c>
      <c r="G10" s="156">
        <v>13.5</v>
      </c>
      <c r="H10" s="156">
        <v>730</v>
      </c>
      <c r="I10" s="69"/>
    </row>
    <row r="11" spans="1:9" ht="15" customHeight="1">
      <c r="A11" s="85" t="s">
        <v>168</v>
      </c>
      <c r="B11" s="86">
        <v>1461</v>
      </c>
      <c r="C11" s="87">
        <f>B11/365</f>
        <v>4.002739726027397</v>
      </c>
      <c r="D11" s="90" t="s">
        <v>159</v>
      </c>
      <c r="E11" s="88">
        <v>25</v>
      </c>
      <c r="F11" s="155">
        <f>1000*2000</f>
        <v>2000000</v>
      </c>
      <c r="G11" s="156">
        <f>27.7*1000</f>
        <v>27700</v>
      </c>
      <c r="H11" s="156">
        <v>10000</v>
      </c>
      <c r="I11" s="69"/>
    </row>
    <row r="12" spans="1:9" ht="15" customHeight="1">
      <c r="A12" s="85" t="s">
        <v>169</v>
      </c>
      <c r="B12" s="86">
        <v>1826</v>
      </c>
      <c r="C12" s="87">
        <f>B12/365</f>
        <v>5.002739726027397</v>
      </c>
      <c r="D12" s="90" t="s">
        <v>159</v>
      </c>
      <c r="E12" s="88">
        <v>25</v>
      </c>
      <c r="F12" s="155">
        <f>1000*2000</f>
        <v>2000000</v>
      </c>
      <c r="G12" s="156">
        <v>7600</v>
      </c>
      <c r="H12" s="156">
        <v>18</v>
      </c>
      <c r="I12" s="69"/>
    </row>
    <row r="13" spans="1:9" ht="15" customHeight="1">
      <c r="A13" s="85" t="s">
        <v>6</v>
      </c>
      <c r="B13" s="86" t="s">
        <v>4</v>
      </c>
      <c r="C13" s="86" t="s">
        <v>4</v>
      </c>
      <c r="D13" s="90">
        <f>2.896/0.3048</f>
        <v>9.501312335958005</v>
      </c>
      <c r="E13" s="88">
        <v>25</v>
      </c>
      <c r="F13" s="155" t="s">
        <v>4</v>
      </c>
      <c r="G13" s="155" t="s">
        <v>297</v>
      </c>
      <c r="H13" s="156">
        <v>0.2</v>
      </c>
      <c r="I13" s="69"/>
    </row>
    <row r="14" spans="1:9" ht="15" customHeight="1">
      <c r="A14" s="89" t="s">
        <v>153</v>
      </c>
      <c r="B14" s="86" t="s">
        <v>4</v>
      </c>
      <c r="C14" s="86" t="s">
        <v>4</v>
      </c>
      <c r="D14" s="90">
        <f>3.993/0.3048</f>
        <v>13.1003937007874</v>
      </c>
      <c r="E14" s="88">
        <v>25</v>
      </c>
      <c r="F14" s="155" t="s">
        <v>4</v>
      </c>
      <c r="G14" s="155" t="s">
        <v>297</v>
      </c>
      <c r="H14" s="156">
        <v>0.037</v>
      </c>
      <c r="I14" s="69"/>
    </row>
    <row r="15" spans="1:9" ht="15" customHeight="1">
      <c r="A15" s="89" t="s">
        <v>184</v>
      </c>
      <c r="B15" s="86">
        <v>3652</v>
      </c>
      <c r="C15" s="87">
        <f>B15/365</f>
        <v>10.005479452054795</v>
      </c>
      <c r="D15" s="90" t="s">
        <v>159</v>
      </c>
      <c r="E15" s="88">
        <v>25</v>
      </c>
      <c r="F15" s="155">
        <f>1.37*1000</f>
        <v>1370</v>
      </c>
      <c r="G15" s="156">
        <v>4.1</v>
      </c>
      <c r="H15" s="156">
        <v>200</v>
      </c>
      <c r="I15" s="69"/>
    </row>
    <row r="16" spans="1:9" ht="15" customHeight="1">
      <c r="A16" s="85" t="s">
        <v>259</v>
      </c>
      <c r="B16" s="86">
        <v>365</v>
      </c>
      <c r="C16" s="87">
        <f>B16/365</f>
        <v>1</v>
      </c>
      <c r="D16" s="90" t="s">
        <v>159</v>
      </c>
      <c r="E16" s="88">
        <v>25</v>
      </c>
      <c r="F16" s="155">
        <f>0.000000433*1000</f>
        <v>0.000433</v>
      </c>
      <c r="G16" s="155" t="s">
        <v>298</v>
      </c>
      <c r="H16" s="156">
        <v>51.1</v>
      </c>
      <c r="I16" s="69"/>
    </row>
    <row r="17" spans="1:9" ht="15" customHeight="1">
      <c r="A17" s="85" t="s">
        <v>269</v>
      </c>
      <c r="B17" s="86">
        <v>365</v>
      </c>
      <c r="C17" s="87">
        <f>B17/365</f>
        <v>1</v>
      </c>
      <c r="D17" s="90" t="s">
        <v>159</v>
      </c>
      <c r="E17" s="88">
        <v>25</v>
      </c>
      <c r="F17" s="155">
        <v>0.209</v>
      </c>
      <c r="G17" s="155" t="s">
        <v>299</v>
      </c>
      <c r="H17" s="156">
        <v>5</v>
      </c>
      <c r="I17" s="69"/>
    </row>
    <row r="18" spans="1:8" s="69" customFormat="1" ht="15" customHeight="1">
      <c r="A18" s="85" t="s">
        <v>222</v>
      </c>
      <c r="B18" s="86">
        <v>365</v>
      </c>
      <c r="C18" s="87">
        <f>B18/365</f>
        <v>1</v>
      </c>
      <c r="D18" s="90" t="s">
        <v>159</v>
      </c>
      <c r="E18" s="88">
        <v>25</v>
      </c>
      <c r="F18" s="155">
        <f>15.94*1000</f>
        <v>15940</v>
      </c>
      <c r="G18" s="156" t="s">
        <v>2</v>
      </c>
      <c r="H18" s="156">
        <v>1.5</v>
      </c>
    </row>
    <row r="19" spans="1:9" ht="15" customHeight="1">
      <c r="A19" s="91" t="s">
        <v>175</v>
      </c>
      <c r="B19" s="69"/>
      <c r="C19" s="69"/>
      <c r="D19" s="69"/>
      <c r="E19" s="69"/>
      <c r="F19" s="158"/>
      <c r="G19" s="158"/>
      <c r="H19" s="158"/>
      <c r="I19" s="69"/>
    </row>
    <row r="20" ht="15" customHeight="1"/>
    <row r="21" ht="15" customHeight="1"/>
    <row r="22" ht="15" customHeight="1"/>
    <row r="23" ht="15" customHeight="1"/>
    <row r="24" ht="15" customHeight="1"/>
    <row r="25" ht="15" customHeight="1"/>
    <row r="26" ht="15" customHeight="1"/>
    <row r="27" ht="15" customHeight="1"/>
    <row r="28" ht="15" customHeight="1"/>
  </sheetData>
  <conditionalFormatting sqref="F15">
    <cfRule type="cellIs" priority="1" dxfId="0" operator="greaterThan" stopIfTrue="1">
      <formula>#REF!</formula>
    </cfRule>
  </conditionalFormatting>
  <printOptions horizontalCentered="1"/>
  <pageMargins left="0.5" right="0.5" top="0.5" bottom="0.5" header="0.5" footer="0.5"/>
  <pageSetup horizontalDpi="600" verticalDpi="600" orientation="landscape" r:id="rId2"/>
  <headerFooter alignWithMargins="0">
    <oddHeader>&amp;C&amp;"Times New Roman,Bold"TABLE &amp;A
HUMAN HEALTH RISK ASSESSMENT AND CLOSURE REPORT FOR GALLERIA NORTH-SCHOOL SITE SUB-AREA
BMI COMMON AREAS (EASTSIDE), CLARK COUNTY, NEVADA
(Page &amp;P of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BRC Galleria North-School Site Sub-Area HHRA-Closure Report; Rev0</dc:title>
  <dc:subject/>
  <dc:creator>BRC, ERM</dc:creator>
  <cp:keywords/>
  <dc:description/>
  <cp:lastModifiedBy>mark.jones</cp:lastModifiedBy>
  <cp:lastPrinted>2010-11-15T19:13:30Z</cp:lastPrinted>
  <dcterms:created xsi:type="dcterms:W3CDTF">2003-05-13T22:22:48Z</dcterms:created>
  <dcterms:modified xsi:type="dcterms:W3CDTF">2010-11-15T19:18:00Z</dcterms:modified>
  <cp:category/>
  <cp:version/>
  <cp:contentType/>
  <cp:contentStatus/>
</cp:coreProperties>
</file>